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555" yWindow="65521" windowWidth="9600" windowHeight="11760" activeTab="0"/>
  </bookViews>
  <sheets>
    <sheet name="Estimates and Actuals" sheetId="1" r:id="rId1"/>
  </sheets>
  <definedNames>
    <definedName name="Acquisition">#REF!</definedName>
    <definedName name="Address">#REF!</definedName>
    <definedName name="AppraisedValue">#REF!</definedName>
    <definedName name="AppxInterestPay">#REF!</definedName>
    <definedName name="Area_Live">#REF!</definedName>
    <definedName name="Area_Total">#REF!</definedName>
    <definedName name="BuildingArea">'Estimates and Actuals'!#REF!</definedName>
    <definedName name="BuildingCostSubtotal">#REF!</definedName>
    <definedName name="ConstCost">'Estimates and Actuals'!$C$104</definedName>
    <definedName name="ConstructionLoanInterestRate">#REF!</definedName>
    <definedName name="ContingencyPct">#REF!</definedName>
    <definedName name="ContingincyEst">'Estimates and Actuals'!$C$123</definedName>
    <definedName name="DebtService">#REF!</definedName>
    <definedName name="DeveloperName">#REF!</definedName>
    <definedName name="DevelopFee">#REF!</definedName>
    <definedName name="DevelopFeePct">#REF!</definedName>
    <definedName name="HardCosts">'Estimates and Actuals'!$C$89</definedName>
    <definedName name="HTC">#REF!</definedName>
    <definedName name="i">#REF!</definedName>
    <definedName name="InterestRate">#REF!</definedName>
    <definedName name="InvestorEquity">#REF!</definedName>
    <definedName name="InvestorReturns">#REF!</definedName>
    <definedName name="MonthlyDebt">#REF!</definedName>
    <definedName name="MonthsFinanced">#REF!</definedName>
    <definedName name="n">#REF!</definedName>
    <definedName name="Nada">#REF!</definedName>
    <definedName name="OwnerEquityPct">#REF!</definedName>
    <definedName name="P">#REF!</definedName>
    <definedName name="PotentialHTC">'Estimates and Actuals'!#REF!</definedName>
    <definedName name="_xlnm.Print_Area" localSheetId="0">'Estimates and Actuals'!$A$1:$K$125</definedName>
    <definedName name="_xlnm.Print_Titles" localSheetId="0">'Estimates and Actuals'!$A:$C,'Estimates and Actuals'!$1:$6</definedName>
    <definedName name="ProfessionalFees">'Estimates and Actuals'!$C$102</definedName>
    <definedName name="ProjectLength">#REF!</definedName>
    <definedName name="PropertyDevelopment">'Estimates and Actuals'!$C$121</definedName>
    <definedName name="PropInsurance">#REF!</definedName>
    <definedName name="q">#REF!</definedName>
    <definedName name="SalesCommissionPct">#REF!</definedName>
    <definedName name="SalesProceeds">#REF!</definedName>
    <definedName name="Site">'Estimates and Actuals'!$C$87</definedName>
    <definedName name="SoftCosts">'Estimates and Actuals'!$C$102</definedName>
    <definedName name="StartDate">#REF!</definedName>
    <definedName name="SticksAndBricks">'Estimates and Actuals'!$C$71</definedName>
    <definedName name="TotalCost">'Estimates and Actuals'!$C$104</definedName>
    <definedName name="TotalEquity">#REF!</definedName>
    <definedName name="TotalSources">#REF!</definedName>
    <definedName name="YearlyRETax">#REF!</definedName>
  </definedNames>
  <calcPr fullCalcOnLoad="1"/>
</workbook>
</file>

<file path=xl/comments1.xml><?xml version="1.0" encoding="utf-8"?>
<comments xmlns="http://schemas.openxmlformats.org/spreadsheetml/2006/main">
  <authors>
    <author>steve</author>
  </authors>
  <commentList>
    <comment ref="F104" authorId="0">
      <text>
        <r>
          <rPr>
            <b/>
            <sz val="8"/>
            <rFont val="Tahoma"/>
            <family val="2"/>
          </rPr>
          <t>May not equal 100% due to rounding.</t>
        </r>
      </text>
    </comment>
  </commentList>
</comments>
</file>

<file path=xl/sharedStrings.xml><?xml version="1.0" encoding="utf-8"?>
<sst xmlns="http://schemas.openxmlformats.org/spreadsheetml/2006/main" count="127" uniqueCount="120">
  <si>
    <t>Line Item</t>
  </si>
  <si>
    <t>Insulation</t>
  </si>
  <si>
    <t>Roofing</t>
  </si>
  <si>
    <t>Specialties</t>
  </si>
  <si>
    <t>Appliances</t>
  </si>
  <si>
    <t>Blinds and Shades</t>
  </si>
  <si>
    <t>Demolition</t>
  </si>
  <si>
    <t>Plumbing and Hot Water</t>
  </si>
  <si>
    <t>HVAC</t>
  </si>
  <si>
    <t>Subtotal (Sticks and Bricks)</t>
  </si>
  <si>
    <t>Unit Cost</t>
  </si>
  <si>
    <t>Units</t>
  </si>
  <si>
    <t>Cost as % of Total</t>
  </si>
  <si>
    <t>Subtotal (Site)</t>
  </si>
  <si>
    <t>Site Improvements</t>
  </si>
  <si>
    <t>Subtotal (Structure+Site)</t>
  </si>
  <si>
    <t>Property Acquisition</t>
  </si>
  <si>
    <t>Glass and Mirror</t>
  </si>
  <si>
    <t>Item Estimate</t>
  </si>
  <si>
    <t>Special Equipment Rental</t>
  </si>
  <si>
    <t>Structural Remediation</t>
  </si>
  <si>
    <t>[Additional]</t>
  </si>
  <si>
    <t>Electrical Wiring</t>
  </si>
  <si>
    <t>Plumbing Fixtures</t>
  </si>
  <si>
    <t>Fencing</t>
  </si>
  <si>
    <t>Carpentry - Rough Framing</t>
  </si>
  <si>
    <t>Carpentry - Finish</t>
  </si>
  <si>
    <t>Closing Costs</t>
  </si>
  <si>
    <t>Property Inspections</t>
  </si>
  <si>
    <t>Insurance</t>
  </si>
  <si>
    <t>Developer Fee</t>
  </si>
  <si>
    <t>Alarm Monitoring</t>
  </si>
  <si>
    <t>Subtotal (Professional)</t>
  </si>
  <si>
    <t>Asphalt Installation and Repair</t>
  </si>
  <si>
    <t>Cabinets and Countertops</t>
  </si>
  <si>
    <t>General Labor</t>
  </si>
  <si>
    <t>Concrete Flatwork - Exterior</t>
  </si>
  <si>
    <t>Concrete Flatwork - Interior</t>
  </si>
  <si>
    <t>Concrete Stairs</t>
  </si>
  <si>
    <t>Consultant - Accountant</t>
  </si>
  <si>
    <t>Consultant - Appraiser</t>
  </si>
  <si>
    <t>Consultant - Architect</t>
  </si>
  <si>
    <t>Consultant - Lawyer</t>
  </si>
  <si>
    <t>Consultant - Structural</t>
  </si>
  <si>
    <t>Consultant - Survey</t>
  </si>
  <si>
    <t>Deck Construction and Repair</t>
  </si>
  <si>
    <t>Doors - Exterior</t>
  </si>
  <si>
    <t>Doors - Interior</t>
  </si>
  <si>
    <t>Doors - Hardware</t>
  </si>
  <si>
    <t>Dumpster and Hauling</t>
  </si>
  <si>
    <t>Electrical Fixtures</t>
  </si>
  <si>
    <t>Electrical Service</t>
  </si>
  <si>
    <t>Excavation and Grading</t>
  </si>
  <si>
    <t>Final Cleaning</t>
  </si>
  <si>
    <t>Flooring - Carpet</t>
  </si>
  <si>
    <t>Flooring - Ceramic Tile</t>
  </si>
  <si>
    <t>Flooring - Resilient/Vinyl</t>
  </si>
  <si>
    <t>Flooring - Wood</t>
  </si>
  <si>
    <t>Flues and Venting</t>
  </si>
  <si>
    <t>Foundation Repair</t>
  </si>
  <si>
    <t>Garage Construction</t>
  </si>
  <si>
    <t>Garage Repair</t>
  </si>
  <si>
    <t>Gutters and Downspouts</t>
  </si>
  <si>
    <t>Handrails</t>
  </si>
  <si>
    <t>Landscaping</t>
  </si>
  <si>
    <t>Masonry - Brick and Stone</t>
  </si>
  <si>
    <t>Fascia and Soffit</t>
  </si>
  <si>
    <t>Flashing</t>
  </si>
  <si>
    <t>Structural Steel</t>
  </si>
  <si>
    <t>Monthly Utilities - Electric</t>
  </si>
  <si>
    <t>Monthly Utilities - Gas</t>
  </si>
  <si>
    <t>Monthly Utilities - Security</t>
  </si>
  <si>
    <t>Monthly Utilities - Water</t>
  </si>
  <si>
    <t>Painting - Interior</t>
  </si>
  <si>
    <t>Painting - Exterior</t>
  </si>
  <si>
    <t>Painting - Trim</t>
  </si>
  <si>
    <t>Patio</t>
  </si>
  <si>
    <t>Sales Commission</t>
  </si>
  <si>
    <t>Sealants</t>
  </si>
  <si>
    <t>Sewer</t>
  </si>
  <si>
    <t>Water Service</t>
  </si>
  <si>
    <t>Shelving</t>
  </si>
  <si>
    <t>Siding - Vinyl</t>
  </si>
  <si>
    <t>Stucco</t>
  </si>
  <si>
    <t>Taxes</t>
  </si>
  <si>
    <t>Termite Treatment</t>
  </si>
  <si>
    <t>Tree Trimming</t>
  </si>
  <si>
    <t>Waterproofing</t>
  </si>
  <si>
    <t>Construction Permits and Insp.</t>
  </si>
  <si>
    <t>Environ. Remediation &amp; Abate</t>
  </si>
  <si>
    <t>Windows - New</t>
  </si>
  <si>
    <t>Windows - Repair</t>
  </si>
  <si>
    <t>Weatherstripping</t>
  </si>
  <si>
    <t>Difference</t>
  </si>
  <si>
    <t>Change Orders</t>
  </si>
  <si>
    <t>Actual Cost</t>
  </si>
  <si>
    <t>% Diff</t>
  </si>
  <si>
    <t>Subtotal (Construction Cost)</t>
  </si>
  <si>
    <t>Subtotal (Development)</t>
  </si>
  <si>
    <t>Total Project Cost</t>
  </si>
  <si>
    <t>Printing and Copying</t>
  </si>
  <si>
    <t>Open House/Signage</t>
  </si>
  <si>
    <t>Contractor OH&amp;P</t>
  </si>
  <si>
    <t>Masonry - Tuckpoint/Repair</t>
  </si>
  <si>
    <t>Garage Door</t>
  </si>
  <si>
    <t>Drywall Installation/Finishing</t>
  </si>
  <si>
    <t>Plaster/Drywall Repair</t>
  </si>
  <si>
    <t>Siding - Wood/Cement</t>
  </si>
  <si>
    <t>New Foundation and Footings</t>
  </si>
  <si>
    <t>Debt Service</t>
  </si>
  <si>
    <t>Mowing/Snow Removal</t>
  </si>
  <si>
    <t>Construction Contingency</t>
  </si>
  <si>
    <t>Misc. Building Materials</t>
  </si>
  <si>
    <t>Accepted Bid or Cost</t>
  </si>
  <si>
    <t>Line Item Renovation Budget</t>
  </si>
  <si>
    <t xml:space="preserve">Spreadsheet created by the </t>
  </si>
  <si>
    <t xml:space="preserve">Des Moines Rehabbers Club </t>
  </si>
  <si>
    <t>(http://RenovateDSM.org)</t>
  </si>
  <si>
    <t>The rest of the cells are calculated automatically.</t>
  </si>
  <si>
    <t xml:space="preserve">Instructions: Fill out estimated and actual costs in the yellow cells.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</si>
</sst>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[$-409]dddd\,\ mmmm\ dd\,\ yyyy"/>
    <numFmt numFmtId="168" formatCode="mm/dd/yy;@"/>
    <numFmt numFmtId="169" formatCode="mmm\-dd"/>
    <numFmt numFmtId="170" formatCode="0.00_);\(0.00\)"/>
    <numFmt numFmtId="171" formatCode="_(&quot;$&quot;* #,##0_);_(&quot;$&quot;* \(#,##0\);_(&quot;$&quot;* &quot;-&quot;??_);_(@_)"/>
    <numFmt numFmtId="172" formatCode="_(* #,##0.000_);_(* \(#,##0.000\);_(* &quot;-&quot;???_);_(@_)"/>
    <numFmt numFmtId="173" formatCode="_(* #,##0.0000_);_(* \(#,##0.0000\);_(* &quot;-&quot;????_);_(@_)"/>
    <numFmt numFmtId="174" formatCode="_(* #,##0.00000_);_(* \(#,##0.00000\);_(* &quot;-&quot;???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%"/>
    <numFmt numFmtId="180" formatCode="_(&quot;$&quot;* #,##0.000_);_(&quot;$&quot;* \(#,##0.000\);_(&quot;$&quot;* &quot;-&quot;???_);_(@_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AEAEA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medium"/>
      <top style="dotted">
        <color indexed="23"/>
      </top>
      <bottom style="dotted">
        <color indexed="23"/>
      </bottom>
    </border>
    <border>
      <left style="medium"/>
      <right style="medium"/>
      <top>
        <color indexed="63"/>
      </top>
      <bottom style="dotted">
        <color indexed="23"/>
      </bottom>
    </border>
    <border>
      <left style="medium"/>
      <right style="medium"/>
      <top style="dotted">
        <color indexed="2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dotted">
        <color indexed="23"/>
      </top>
      <bottom style="dotted">
        <color indexed="23"/>
      </bottom>
    </border>
    <border>
      <left style="thick"/>
      <right style="thick"/>
      <top style="dotted">
        <color indexed="23"/>
      </top>
      <bottom style="thin"/>
    </border>
    <border>
      <left style="thick"/>
      <right style="thick"/>
      <top>
        <color indexed="63"/>
      </top>
      <bottom style="dotted">
        <color indexed="2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44" fontId="1" fillId="0" borderId="0" xfId="44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44" fontId="1" fillId="0" borderId="14" xfId="44" applyFont="1" applyFill="1" applyBorder="1" applyAlignment="1" applyProtection="1">
      <alignment/>
      <protection/>
    </xf>
    <xf numFmtId="164" fontId="1" fillId="0" borderId="15" xfId="59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44" fontId="0" fillId="0" borderId="0" xfId="44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44" fontId="0" fillId="0" borderId="0" xfId="44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 locked="0"/>
    </xf>
    <xf numFmtId="44" fontId="1" fillId="0" borderId="18" xfId="44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left"/>
      <protection/>
    </xf>
    <xf numFmtId="44" fontId="1" fillId="0" borderId="21" xfId="44" applyFont="1" applyFill="1" applyBorder="1" applyAlignment="1" applyProtection="1">
      <alignment/>
      <protection/>
    </xf>
    <xf numFmtId="44" fontId="1" fillId="0" borderId="22" xfId="0" applyNumberFormat="1" applyFont="1" applyFill="1" applyBorder="1" applyAlignment="1" applyProtection="1">
      <alignment/>
      <protection/>
    </xf>
    <xf numFmtId="44" fontId="1" fillId="0" borderId="22" xfId="44" applyFont="1" applyFill="1" applyBorder="1" applyAlignment="1" applyProtection="1">
      <alignment/>
      <protection/>
    </xf>
    <xf numFmtId="44" fontId="1" fillId="33" borderId="23" xfId="0" applyNumberFormat="1" applyFont="1" applyFill="1" applyBorder="1" applyAlignment="1" applyProtection="1">
      <alignment/>
      <protection/>
    </xf>
    <xf numFmtId="44" fontId="1" fillId="0" borderId="13" xfId="44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9" fontId="5" fillId="0" borderId="0" xfId="59" applyFont="1" applyFill="1" applyBorder="1" applyAlignment="1" applyProtection="1">
      <alignment/>
      <protection/>
    </xf>
    <xf numFmtId="9" fontId="1" fillId="0" borderId="0" xfId="59" applyFont="1" applyFill="1" applyAlignment="1" applyProtection="1">
      <alignment wrapText="1"/>
      <protection/>
    </xf>
    <xf numFmtId="9" fontId="1" fillId="0" borderId="14" xfId="59" applyFont="1" applyFill="1" applyBorder="1" applyAlignment="1" applyProtection="1">
      <alignment horizontal="center"/>
      <protection/>
    </xf>
    <xf numFmtId="9" fontId="1" fillId="0" borderId="0" xfId="59" applyFont="1" applyFill="1" applyAlignment="1" applyProtection="1">
      <alignment horizontal="center"/>
      <protection/>
    </xf>
    <xf numFmtId="9" fontId="0" fillId="0" borderId="0" xfId="59" applyFont="1" applyFill="1" applyAlignment="1" applyProtection="1">
      <alignment horizontal="center"/>
      <protection/>
    </xf>
    <xf numFmtId="44" fontId="1" fillId="0" borderId="17" xfId="44" applyFont="1" applyFill="1" applyBorder="1" applyAlignment="1" applyProtection="1">
      <alignment/>
      <protection/>
    </xf>
    <xf numFmtId="44" fontId="1" fillId="33" borderId="24" xfId="44" applyFont="1" applyFill="1" applyBorder="1" applyAlignment="1" applyProtection="1">
      <alignment/>
      <protection/>
    </xf>
    <xf numFmtId="9" fontId="1" fillId="0" borderId="20" xfId="59" applyFont="1" applyFill="1" applyBorder="1" applyAlignment="1" applyProtection="1">
      <alignment horizontal="center"/>
      <protection/>
    </xf>
    <xf numFmtId="44" fontId="1" fillId="0" borderId="18" xfId="0" applyNumberFormat="1" applyFont="1" applyFill="1" applyBorder="1" applyAlignment="1" applyProtection="1">
      <alignment/>
      <protection/>
    </xf>
    <xf numFmtId="44" fontId="1" fillId="0" borderId="25" xfId="44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horizontal="center"/>
      <protection/>
    </xf>
    <xf numFmtId="44" fontId="1" fillId="0" borderId="0" xfId="44" applyFont="1" applyFill="1" applyBorder="1" applyAlignment="1" applyProtection="1">
      <alignment/>
      <protection/>
    </xf>
    <xf numFmtId="9" fontId="1" fillId="0" borderId="0" xfId="59" applyFont="1" applyFill="1" applyBorder="1" applyAlignment="1" applyProtection="1">
      <alignment horizontal="center"/>
      <protection/>
    </xf>
    <xf numFmtId="44" fontId="1" fillId="0" borderId="26" xfId="0" applyNumberFormat="1" applyFont="1" applyFill="1" applyBorder="1" applyAlignment="1" applyProtection="1">
      <alignment/>
      <protection/>
    </xf>
    <xf numFmtId="44" fontId="1" fillId="0" borderId="13" xfId="44" applyFont="1" applyFill="1" applyBorder="1" applyAlignment="1" applyProtection="1">
      <alignment/>
      <protection locked="0"/>
    </xf>
    <xf numFmtId="44" fontId="1" fillId="0" borderId="14" xfId="44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9" fontId="0" fillId="0" borderId="0" xfId="59" applyFont="1" applyFill="1" applyAlignment="1" applyProtection="1">
      <alignment/>
      <protection/>
    </xf>
    <xf numFmtId="44" fontId="0" fillId="0" borderId="27" xfId="44" applyFont="1" applyFill="1" applyBorder="1" applyAlignment="1" applyProtection="1">
      <alignment/>
      <protection/>
    </xf>
    <xf numFmtId="164" fontId="0" fillId="0" borderId="16" xfId="59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Font="1" applyFill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164" fontId="0" fillId="0" borderId="19" xfId="59" applyNumberFormat="1" applyFont="1" applyFill="1" applyBorder="1" applyAlignment="1" applyProtection="1">
      <alignment horizontal="center"/>
      <protection locked="0"/>
    </xf>
    <xf numFmtId="44" fontId="0" fillId="0" borderId="19" xfId="0" applyNumberFormat="1" applyFont="1" applyFill="1" applyBorder="1" applyAlignment="1" applyProtection="1">
      <alignment/>
      <protection/>
    </xf>
    <xf numFmtId="9" fontId="0" fillId="0" borderId="19" xfId="59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164" fontId="0" fillId="0" borderId="0" xfId="59" applyNumberFormat="1" applyFont="1" applyFill="1" applyAlignment="1" applyProtection="1">
      <alignment horizontal="center"/>
      <protection/>
    </xf>
    <xf numFmtId="44" fontId="0" fillId="0" borderId="28" xfId="44" applyFont="1" applyFill="1" applyBorder="1" applyAlignment="1" applyProtection="1">
      <alignment/>
      <protection/>
    </xf>
    <xf numFmtId="44" fontId="0" fillId="0" borderId="21" xfId="44" applyFont="1" applyFill="1" applyBorder="1" applyAlignment="1" applyProtection="1">
      <alignment/>
      <protection/>
    </xf>
    <xf numFmtId="44" fontId="0" fillId="0" borderId="29" xfId="44" applyFont="1" applyFill="1" applyBorder="1" applyAlignment="1" applyProtection="1">
      <alignment/>
      <protection/>
    </xf>
    <xf numFmtId="164" fontId="0" fillId="0" borderId="12" xfId="59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/>
    </xf>
    <xf numFmtId="164" fontId="0" fillId="0" borderId="19" xfId="59" applyNumberFormat="1" applyFont="1" applyFill="1" applyBorder="1" applyAlignment="1" applyProtection="1">
      <alignment horizontal="center"/>
      <protection/>
    </xf>
    <xf numFmtId="44" fontId="0" fillId="0" borderId="0" xfId="0" applyNumberFormat="1" applyFont="1" applyFill="1" applyBorder="1" applyAlignment="1" applyProtection="1">
      <alignment/>
      <protection/>
    </xf>
    <xf numFmtId="44" fontId="0" fillId="0" borderId="16" xfId="0" applyNumberFormat="1" applyFont="1" applyFill="1" applyBorder="1" applyAlignment="1" applyProtection="1">
      <alignment/>
      <protection/>
    </xf>
    <xf numFmtId="9" fontId="0" fillId="0" borderId="16" xfId="59" applyFont="1" applyFill="1" applyBorder="1" applyAlignment="1" applyProtection="1">
      <alignment horizontal="center"/>
      <protection/>
    </xf>
    <xf numFmtId="44" fontId="0" fillId="0" borderId="12" xfId="0" applyNumberFormat="1" applyFont="1" applyFill="1" applyBorder="1" applyAlignment="1" applyProtection="1">
      <alignment/>
      <protection/>
    </xf>
    <xf numFmtId="9" fontId="0" fillId="0" borderId="12" xfId="59" applyFont="1" applyFill="1" applyBorder="1" applyAlignment="1" applyProtection="1">
      <alignment horizontal="center"/>
      <protection/>
    </xf>
    <xf numFmtId="44" fontId="1" fillId="0" borderId="30" xfId="44" applyFont="1" applyFill="1" applyBorder="1" applyAlignment="1" applyProtection="1">
      <alignment/>
      <protection/>
    </xf>
    <xf numFmtId="44" fontId="0" fillId="34" borderId="31" xfId="44" applyFont="1" applyFill="1" applyBorder="1" applyAlignment="1" applyProtection="1">
      <alignment/>
      <protection/>
    </xf>
    <xf numFmtId="44" fontId="0" fillId="34" borderId="32" xfId="44" applyFont="1" applyFill="1" applyBorder="1" applyAlignment="1" applyProtection="1">
      <alignment/>
      <protection/>
    </xf>
    <xf numFmtId="44" fontId="0" fillId="34" borderId="33" xfId="44" applyFont="1" applyFill="1" applyBorder="1" applyAlignment="1" applyProtection="1">
      <alignment/>
      <protection/>
    </xf>
    <xf numFmtId="44" fontId="0" fillId="34" borderId="34" xfId="44" applyFont="1" applyFill="1" applyBorder="1" applyAlignment="1" applyProtection="1">
      <alignment/>
      <protection/>
    </xf>
    <xf numFmtId="44" fontId="1" fillId="34" borderId="35" xfId="44" applyFont="1" applyFill="1" applyBorder="1" applyAlignment="1" applyProtection="1">
      <alignment/>
      <protection/>
    </xf>
    <xf numFmtId="44" fontId="1" fillId="34" borderId="34" xfId="44" applyFont="1" applyFill="1" applyBorder="1" applyAlignment="1" applyProtection="1">
      <alignment/>
      <protection/>
    </xf>
    <xf numFmtId="0" fontId="1" fillId="34" borderId="36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9" fontId="0" fillId="0" borderId="0" xfId="59" applyFont="1" applyFill="1" applyBorder="1" applyAlignment="1" applyProtection="1">
      <alignment/>
      <protection/>
    </xf>
    <xf numFmtId="44" fontId="0" fillId="32" borderId="16" xfId="44" applyFont="1" applyFill="1" applyBorder="1" applyAlignment="1" applyProtection="1">
      <alignment/>
      <protection locked="0"/>
    </xf>
    <xf numFmtId="0" fontId="0" fillId="32" borderId="16" xfId="0" applyFont="1" applyFill="1" applyBorder="1" applyAlignment="1" applyProtection="1">
      <alignment horizontal="center"/>
      <protection locked="0"/>
    </xf>
    <xf numFmtId="44" fontId="0" fillId="32" borderId="19" xfId="44" applyFont="1" applyFill="1" applyBorder="1" applyAlignment="1" applyProtection="1">
      <alignment/>
      <protection locked="0"/>
    </xf>
    <xf numFmtId="0" fontId="0" fillId="32" borderId="19" xfId="0" applyFont="1" applyFill="1" applyBorder="1" applyAlignment="1" applyProtection="1">
      <alignment horizontal="center"/>
      <protection locked="0"/>
    </xf>
    <xf numFmtId="44" fontId="0" fillId="32" borderId="12" xfId="44" applyFont="1" applyFill="1" applyBorder="1" applyAlignment="1" applyProtection="1">
      <alignment/>
      <protection locked="0"/>
    </xf>
    <xf numFmtId="0" fontId="0" fillId="32" borderId="12" xfId="0" applyFont="1" applyFill="1" applyBorder="1" applyAlignment="1" applyProtection="1">
      <alignment horizontal="center"/>
      <protection locked="0"/>
    </xf>
    <xf numFmtId="44" fontId="0" fillId="32" borderId="0" xfId="44" applyFont="1" applyFill="1" applyAlignment="1" applyProtection="1">
      <alignment/>
      <protection locked="0"/>
    </xf>
    <xf numFmtId="44" fontId="0" fillId="32" borderId="16" xfId="44" applyFont="1" applyFill="1" applyBorder="1" applyAlignment="1" applyProtection="1">
      <alignment/>
      <protection locked="0"/>
    </xf>
    <xf numFmtId="44" fontId="0" fillId="32" borderId="19" xfId="44" applyFont="1" applyFill="1" applyBorder="1" applyAlignment="1" applyProtection="1">
      <alignment/>
      <protection locked="0"/>
    </xf>
    <xf numFmtId="9" fontId="0" fillId="32" borderId="14" xfId="59" applyFont="1" applyFill="1" applyBorder="1" applyAlignment="1" applyProtection="1">
      <alignment/>
      <protection locked="0"/>
    </xf>
    <xf numFmtId="9" fontId="0" fillId="32" borderId="37" xfId="59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F0F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0" sqref="F10"/>
    </sheetView>
  </sheetViews>
  <sheetFormatPr defaultColWidth="9.140625" defaultRowHeight="12.75"/>
  <cols>
    <col min="1" max="1" width="3.7109375" style="7" customWidth="1"/>
    <col min="2" max="2" width="26.7109375" style="7" customWidth="1"/>
    <col min="3" max="3" width="17.7109375" style="7" customWidth="1"/>
    <col min="4" max="4" width="14.7109375" style="7" customWidth="1"/>
    <col min="5" max="5" width="5.8515625" style="26" customWidth="1"/>
    <col min="6" max="6" width="8.00390625" style="26" customWidth="1"/>
    <col min="7" max="8" width="13.00390625" style="7" customWidth="1"/>
    <col min="9" max="9" width="17.7109375" style="7" customWidth="1"/>
    <col min="10" max="10" width="13.00390625" style="7" customWidth="1"/>
    <col min="11" max="11" width="6.7109375" style="57" customWidth="1"/>
    <col min="12" max="16384" width="9.140625" style="7" customWidth="1"/>
  </cols>
  <sheetData>
    <row r="1" spans="1:11" s="10" customFormat="1" ht="18">
      <c r="A1" s="10" t="s">
        <v>114</v>
      </c>
      <c r="B1" s="11"/>
      <c r="C1" s="30"/>
      <c r="D1" s="30"/>
      <c r="E1" s="12"/>
      <c r="F1" s="12"/>
      <c r="H1" s="11"/>
      <c r="I1" s="30"/>
      <c r="J1" s="30"/>
      <c r="K1" s="40"/>
    </row>
    <row r="2" spans="1:11" s="9" customFormat="1" ht="12.75">
      <c r="A2" s="9" t="s">
        <v>115</v>
      </c>
      <c r="B2" s="87"/>
      <c r="C2" s="88"/>
      <c r="D2" s="88" t="s">
        <v>119</v>
      </c>
      <c r="E2" s="89"/>
      <c r="F2" s="89"/>
      <c r="H2" s="87"/>
      <c r="I2" s="90"/>
      <c r="J2" s="90"/>
      <c r="K2" s="91"/>
    </row>
    <row r="3" spans="1:11" s="9" customFormat="1" ht="12.75">
      <c r="A3" s="9" t="s">
        <v>116</v>
      </c>
      <c r="B3" s="87"/>
      <c r="C3" s="88"/>
      <c r="D3" s="88" t="s">
        <v>118</v>
      </c>
      <c r="E3" s="89"/>
      <c r="F3" s="89"/>
      <c r="H3" s="87"/>
      <c r="I3" s="90"/>
      <c r="J3" s="90"/>
      <c r="K3" s="91"/>
    </row>
    <row r="4" spans="1:11" s="9" customFormat="1" ht="12.75">
      <c r="A4" s="9" t="s">
        <v>117</v>
      </c>
      <c r="B4" s="87"/>
      <c r="C4" s="88"/>
      <c r="D4" s="88"/>
      <c r="E4" s="89"/>
      <c r="F4" s="89"/>
      <c r="H4" s="87"/>
      <c r="I4" s="90"/>
      <c r="J4" s="90"/>
      <c r="K4" s="91"/>
    </row>
    <row r="5" spans="4:6" ht="13.5" thickBot="1">
      <c r="D5" s="56"/>
      <c r="E5" s="1"/>
      <c r="F5" s="13"/>
    </row>
    <row r="6" spans="2:11" s="14" customFormat="1" ht="51.75" thickTop="1">
      <c r="B6" s="14" t="s">
        <v>0</v>
      </c>
      <c r="C6" s="2" t="s">
        <v>18</v>
      </c>
      <c r="D6" s="15" t="s">
        <v>10</v>
      </c>
      <c r="E6" s="15" t="s">
        <v>11</v>
      </c>
      <c r="F6" s="15" t="s">
        <v>12</v>
      </c>
      <c r="G6" s="15" t="s">
        <v>113</v>
      </c>
      <c r="H6" s="15" t="s">
        <v>94</v>
      </c>
      <c r="I6" s="86" t="s">
        <v>95</v>
      </c>
      <c r="J6" s="15" t="s">
        <v>93</v>
      </c>
      <c r="K6" s="41" t="s">
        <v>96</v>
      </c>
    </row>
    <row r="7" spans="1:11" ht="12.75">
      <c r="A7" s="24">
        <v>1</v>
      </c>
      <c r="B7" s="24" t="s">
        <v>6</v>
      </c>
      <c r="C7" s="58">
        <f>D7*E7</f>
        <v>0</v>
      </c>
      <c r="D7" s="92">
        <v>0</v>
      </c>
      <c r="E7" s="93">
        <v>1</v>
      </c>
      <c r="F7" s="59" t="str">
        <f>IF(ConstCost&gt;0,C7/ConstCost,"-")</f>
        <v>-</v>
      </c>
      <c r="G7" s="98">
        <v>0</v>
      </c>
      <c r="H7" s="98">
        <v>0</v>
      </c>
      <c r="I7" s="82">
        <f>G7+H7</f>
        <v>0</v>
      </c>
      <c r="J7" s="60">
        <f>I7-C7</f>
        <v>0</v>
      </c>
      <c r="K7" s="44" t="str">
        <f>IF(C7&gt;0,I7/C7-1,"-")</f>
        <v>-</v>
      </c>
    </row>
    <row r="8" spans="1:11" ht="12.75">
      <c r="A8" s="61">
        <f>A7+1</f>
        <v>2</v>
      </c>
      <c r="B8" s="61" t="s">
        <v>89</v>
      </c>
      <c r="C8" s="58">
        <f>D8*E8</f>
        <v>0</v>
      </c>
      <c r="D8" s="94">
        <v>0</v>
      </c>
      <c r="E8" s="95">
        <v>1</v>
      </c>
      <c r="F8" s="62" t="str">
        <f>IF(ConstCost&gt;0,C8/ConstCost,"-")</f>
        <v>-</v>
      </c>
      <c r="G8" s="94">
        <v>0</v>
      </c>
      <c r="H8" s="94">
        <v>0</v>
      </c>
      <c r="I8" s="80">
        <f aca="true" t="shared" si="0" ref="I8:I70">G8+H8</f>
        <v>0</v>
      </c>
      <c r="J8" s="63">
        <f aca="true" t="shared" si="1" ref="J8:J70">I8-C8</f>
        <v>0</v>
      </c>
      <c r="K8" s="64" t="str">
        <f aca="true" t="shared" si="2" ref="K8:K70">IF(C8&gt;0,I8/C8-1,"-")</f>
        <v>-</v>
      </c>
    </row>
    <row r="9" spans="1:11" ht="12.75">
      <c r="A9" s="65">
        <f aca="true" t="shared" si="3" ref="A9:A70">A8+1</f>
        <v>3</v>
      </c>
      <c r="B9" s="65" t="s">
        <v>49</v>
      </c>
      <c r="C9" s="70">
        <f>D9*E9</f>
        <v>0</v>
      </c>
      <c r="D9" s="96">
        <v>0</v>
      </c>
      <c r="E9" s="97">
        <v>1</v>
      </c>
      <c r="F9" s="71" t="str">
        <f>IF(ConstCost&gt;0,C9/ConstCost,"-")</f>
        <v>-</v>
      </c>
      <c r="G9" s="96">
        <v>0</v>
      </c>
      <c r="H9" s="96">
        <v>0</v>
      </c>
      <c r="I9" s="81">
        <f>G9+H9</f>
        <v>0</v>
      </c>
      <c r="J9" s="77">
        <f>I9-C9</f>
        <v>0</v>
      </c>
      <c r="K9" s="78" t="str">
        <f>IF(C9&gt;0,I9/C9-1,"-")</f>
        <v>-</v>
      </c>
    </row>
    <row r="10" spans="1:11" ht="12.75">
      <c r="A10" s="24">
        <f t="shared" si="3"/>
        <v>4</v>
      </c>
      <c r="B10" s="24" t="s">
        <v>108</v>
      </c>
      <c r="C10" s="68">
        <f>D10*E10</f>
        <v>0</v>
      </c>
      <c r="D10" s="94">
        <v>0</v>
      </c>
      <c r="E10" s="93">
        <v>1</v>
      </c>
      <c r="F10" s="59" t="str">
        <f>IF(ConstCost&gt;0,C10/ConstCost,"-")</f>
        <v>-</v>
      </c>
      <c r="G10" s="92">
        <v>0</v>
      </c>
      <c r="H10" s="92">
        <v>0</v>
      </c>
      <c r="I10" s="82">
        <f t="shared" si="0"/>
        <v>0</v>
      </c>
      <c r="J10" s="75">
        <f t="shared" si="1"/>
        <v>0</v>
      </c>
      <c r="K10" s="76" t="str">
        <f t="shared" si="2"/>
        <v>-</v>
      </c>
    </row>
    <row r="11" spans="1:11" ht="12.75">
      <c r="A11" s="61">
        <f t="shared" si="3"/>
        <v>5</v>
      </c>
      <c r="B11" s="61" t="s">
        <v>37</v>
      </c>
      <c r="C11" s="58">
        <f>D11*E11</f>
        <v>0</v>
      </c>
      <c r="D11" s="94">
        <v>0</v>
      </c>
      <c r="E11" s="95">
        <v>1</v>
      </c>
      <c r="F11" s="62" t="str">
        <f>IF(ConstCost&gt;0,C11/ConstCost,"-")</f>
        <v>-</v>
      </c>
      <c r="G11" s="94">
        <v>0</v>
      </c>
      <c r="H11" s="94">
        <v>0</v>
      </c>
      <c r="I11" s="80">
        <f>G11+H11</f>
        <v>0</v>
      </c>
      <c r="J11" s="63">
        <f>I11-C11</f>
        <v>0</v>
      </c>
      <c r="K11" s="64" t="str">
        <f>IF(C11&gt;0,I11/C11-1,"-")</f>
        <v>-</v>
      </c>
    </row>
    <row r="12" spans="1:11" ht="12.75">
      <c r="A12" s="61">
        <f t="shared" si="3"/>
        <v>6</v>
      </c>
      <c r="B12" s="61" t="s">
        <v>59</v>
      </c>
      <c r="C12" s="58">
        <f aca="true" t="shared" si="4" ref="C12:C70">D12*E12</f>
        <v>0</v>
      </c>
      <c r="D12" s="94">
        <v>0</v>
      </c>
      <c r="E12" s="95">
        <v>1</v>
      </c>
      <c r="F12" s="62" t="str">
        <f aca="true" t="shared" si="5" ref="F12:F70">IF(ConstCost&gt;0,C12/ConstCost,"-")</f>
        <v>-</v>
      </c>
      <c r="G12" s="94">
        <v>0</v>
      </c>
      <c r="H12" s="94">
        <v>0</v>
      </c>
      <c r="I12" s="80">
        <f t="shared" si="0"/>
        <v>0</v>
      </c>
      <c r="J12" s="63">
        <f t="shared" si="1"/>
        <v>0</v>
      </c>
      <c r="K12" s="64" t="str">
        <f t="shared" si="2"/>
        <v>-</v>
      </c>
    </row>
    <row r="13" spans="1:11" ht="12.75">
      <c r="A13" s="65">
        <f t="shared" si="3"/>
        <v>7</v>
      </c>
      <c r="B13" s="65" t="s">
        <v>87</v>
      </c>
      <c r="C13" s="70">
        <f>D13*E13</f>
        <v>0</v>
      </c>
      <c r="D13" s="96">
        <v>0</v>
      </c>
      <c r="E13" s="97">
        <v>1</v>
      </c>
      <c r="F13" s="71" t="str">
        <f>IF(ConstCost&gt;0,C13/ConstCost,"-")</f>
        <v>-</v>
      </c>
      <c r="G13" s="96">
        <v>0</v>
      </c>
      <c r="H13" s="96">
        <v>0</v>
      </c>
      <c r="I13" s="81">
        <f t="shared" si="0"/>
        <v>0</v>
      </c>
      <c r="J13" s="77">
        <f t="shared" si="1"/>
        <v>0</v>
      </c>
      <c r="K13" s="78" t="str">
        <f t="shared" si="2"/>
        <v>-</v>
      </c>
    </row>
    <row r="14" spans="1:11" ht="12.75">
      <c r="A14" s="24">
        <f t="shared" si="3"/>
        <v>8</v>
      </c>
      <c r="B14" s="24" t="s">
        <v>20</v>
      </c>
      <c r="C14" s="68">
        <f>D14*E14</f>
        <v>0</v>
      </c>
      <c r="D14" s="94">
        <v>0</v>
      </c>
      <c r="E14" s="93">
        <v>1</v>
      </c>
      <c r="F14" s="59" t="str">
        <f>IF(ConstCost&gt;0,C14/ConstCost,"-")</f>
        <v>-</v>
      </c>
      <c r="G14" s="92">
        <v>0</v>
      </c>
      <c r="H14" s="92">
        <v>0</v>
      </c>
      <c r="I14" s="82">
        <f t="shared" si="0"/>
        <v>0</v>
      </c>
      <c r="J14" s="75">
        <f t="shared" si="1"/>
        <v>0</v>
      </c>
      <c r="K14" s="76" t="str">
        <f t="shared" si="2"/>
        <v>-</v>
      </c>
    </row>
    <row r="15" spans="1:11" ht="12.75">
      <c r="A15" s="61">
        <f t="shared" si="3"/>
        <v>9</v>
      </c>
      <c r="B15" s="61" t="s">
        <v>85</v>
      </c>
      <c r="C15" s="58">
        <f>D15*E15</f>
        <v>0</v>
      </c>
      <c r="D15" s="94">
        <v>0</v>
      </c>
      <c r="E15" s="95">
        <v>1</v>
      </c>
      <c r="F15" s="62" t="str">
        <f>IF(ConstCost&gt;0,C15/ConstCost,"-")</f>
        <v>-</v>
      </c>
      <c r="G15" s="94">
        <v>0</v>
      </c>
      <c r="H15" s="94">
        <v>0</v>
      </c>
      <c r="I15" s="80">
        <f t="shared" si="0"/>
        <v>0</v>
      </c>
      <c r="J15" s="63">
        <f t="shared" si="1"/>
        <v>0</v>
      </c>
      <c r="K15" s="64" t="str">
        <f t="shared" si="2"/>
        <v>-</v>
      </c>
    </row>
    <row r="16" spans="1:11" ht="12.75">
      <c r="A16" s="65">
        <f t="shared" si="3"/>
        <v>10</v>
      </c>
      <c r="B16" s="65" t="s">
        <v>103</v>
      </c>
      <c r="C16" s="70">
        <f>D16*E16</f>
        <v>0</v>
      </c>
      <c r="D16" s="96">
        <v>0</v>
      </c>
      <c r="E16" s="97">
        <v>1</v>
      </c>
      <c r="F16" s="71" t="str">
        <f>IF(ConstCost&gt;0,C16/ConstCost,"-")</f>
        <v>-</v>
      </c>
      <c r="G16" s="96">
        <v>0</v>
      </c>
      <c r="H16" s="96">
        <v>0</v>
      </c>
      <c r="I16" s="81">
        <f>G16+H16</f>
        <v>0</v>
      </c>
      <c r="J16" s="77">
        <f>I16-C16</f>
        <v>0</v>
      </c>
      <c r="K16" s="78" t="str">
        <f>IF(C16&gt;0,I16/C16-1,"-")</f>
        <v>-</v>
      </c>
    </row>
    <row r="17" spans="1:11" ht="12.75">
      <c r="A17" s="24">
        <f t="shared" si="3"/>
        <v>11</v>
      </c>
      <c r="B17" s="24" t="s">
        <v>68</v>
      </c>
      <c r="C17" s="68">
        <f t="shared" si="4"/>
        <v>0</v>
      </c>
      <c r="D17" s="94">
        <v>0</v>
      </c>
      <c r="E17" s="93">
        <v>1</v>
      </c>
      <c r="F17" s="59" t="str">
        <f t="shared" si="5"/>
        <v>-</v>
      </c>
      <c r="G17" s="92">
        <v>0</v>
      </c>
      <c r="H17" s="92">
        <v>0</v>
      </c>
      <c r="I17" s="82">
        <f t="shared" si="0"/>
        <v>0</v>
      </c>
      <c r="J17" s="75">
        <f t="shared" si="1"/>
        <v>0</v>
      </c>
      <c r="K17" s="76" t="str">
        <f t="shared" si="2"/>
        <v>-</v>
      </c>
    </row>
    <row r="18" spans="1:11" ht="12.75">
      <c r="A18" s="61">
        <f t="shared" si="3"/>
        <v>12</v>
      </c>
      <c r="B18" s="61" t="s">
        <v>65</v>
      </c>
      <c r="C18" s="58">
        <f t="shared" si="4"/>
        <v>0</v>
      </c>
      <c r="D18" s="94">
        <v>0</v>
      </c>
      <c r="E18" s="95">
        <v>1</v>
      </c>
      <c r="F18" s="62" t="str">
        <f t="shared" si="5"/>
        <v>-</v>
      </c>
      <c r="G18" s="94">
        <v>0</v>
      </c>
      <c r="H18" s="94">
        <v>0</v>
      </c>
      <c r="I18" s="80">
        <f t="shared" si="0"/>
        <v>0</v>
      </c>
      <c r="J18" s="63">
        <f t="shared" si="1"/>
        <v>0</v>
      </c>
      <c r="K18" s="64" t="str">
        <f t="shared" si="2"/>
        <v>-</v>
      </c>
    </row>
    <row r="19" spans="1:11" ht="12.75">
      <c r="A19" s="65">
        <f t="shared" si="3"/>
        <v>13</v>
      </c>
      <c r="B19" s="65" t="s">
        <v>25</v>
      </c>
      <c r="C19" s="70">
        <f aca="true" t="shared" si="6" ref="C19:C29">D19*E19</f>
        <v>0</v>
      </c>
      <c r="D19" s="96">
        <v>0</v>
      </c>
      <c r="E19" s="97">
        <v>1</v>
      </c>
      <c r="F19" s="71" t="str">
        <f aca="true" t="shared" si="7" ref="F19:F29">IF(ConstCost&gt;0,C19/ConstCost,"-")</f>
        <v>-</v>
      </c>
      <c r="G19" s="96">
        <v>0</v>
      </c>
      <c r="H19" s="96">
        <v>0</v>
      </c>
      <c r="I19" s="81">
        <f>G19+H19</f>
        <v>0</v>
      </c>
      <c r="J19" s="77">
        <f>I19-C19</f>
        <v>0</v>
      </c>
      <c r="K19" s="78" t="str">
        <f>IF(C19&gt;0,I19/C19-1,"-")</f>
        <v>-</v>
      </c>
    </row>
    <row r="20" spans="1:11" ht="12.75">
      <c r="A20" s="24">
        <f t="shared" si="3"/>
        <v>14</v>
      </c>
      <c r="B20" s="24" t="s">
        <v>107</v>
      </c>
      <c r="C20" s="68">
        <f t="shared" si="6"/>
        <v>0</v>
      </c>
      <c r="D20" s="94">
        <v>0</v>
      </c>
      <c r="E20" s="93">
        <v>1</v>
      </c>
      <c r="F20" s="59" t="str">
        <f t="shared" si="7"/>
        <v>-</v>
      </c>
      <c r="G20" s="92">
        <v>0</v>
      </c>
      <c r="H20" s="92">
        <v>0</v>
      </c>
      <c r="I20" s="82">
        <f t="shared" si="0"/>
        <v>0</v>
      </c>
      <c r="J20" s="75">
        <f t="shared" si="1"/>
        <v>0</v>
      </c>
      <c r="K20" s="76" t="str">
        <f t="shared" si="2"/>
        <v>-</v>
      </c>
    </row>
    <row r="21" spans="1:11" ht="12.75">
      <c r="A21" s="61">
        <f t="shared" si="3"/>
        <v>15</v>
      </c>
      <c r="B21" s="61" t="s">
        <v>82</v>
      </c>
      <c r="C21" s="58">
        <f t="shared" si="6"/>
        <v>0</v>
      </c>
      <c r="D21" s="94">
        <v>0</v>
      </c>
      <c r="E21" s="95">
        <v>1</v>
      </c>
      <c r="F21" s="62" t="str">
        <f t="shared" si="7"/>
        <v>-</v>
      </c>
      <c r="G21" s="94">
        <v>0</v>
      </c>
      <c r="H21" s="94">
        <v>0</v>
      </c>
      <c r="I21" s="80">
        <f t="shared" si="0"/>
        <v>0</v>
      </c>
      <c r="J21" s="63">
        <f t="shared" si="1"/>
        <v>0</v>
      </c>
      <c r="K21" s="64" t="str">
        <f t="shared" si="2"/>
        <v>-</v>
      </c>
    </row>
    <row r="22" spans="1:11" ht="12.75">
      <c r="A22" s="61">
        <f t="shared" si="3"/>
        <v>16</v>
      </c>
      <c r="B22" s="61" t="s">
        <v>83</v>
      </c>
      <c r="C22" s="58">
        <f t="shared" si="6"/>
        <v>0</v>
      </c>
      <c r="D22" s="94">
        <v>0</v>
      </c>
      <c r="E22" s="95">
        <v>1</v>
      </c>
      <c r="F22" s="62" t="str">
        <f t="shared" si="7"/>
        <v>-</v>
      </c>
      <c r="G22" s="94">
        <v>0</v>
      </c>
      <c r="H22" s="94">
        <v>0</v>
      </c>
      <c r="I22" s="80">
        <f t="shared" si="0"/>
        <v>0</v>
      </c>
      <c r="J22" s="63">
        <f t="shared" si="1"/>
        <v>0</v>
      </c>
      <c r="K22" s="64" t="str">
        <f t="shared" si="2"/>
        <v>-</v>
      </c>
    </row>
    <row r="23" spans="1:11" ht="12.75">
      <c r="A23" s="61">
        <f t="shared" si="3"/>
        <v>17</v>
      </c>
      <c r="B23" s="61" t="s">
        <v>2</v>
      </c>
      <c r="C23" s="58">
        <f t="shared" si="6"/>
        <v>0</v>
      </c>
      <c r="D23" s="94">
        <v>0</v>
      </c>
      <c r="E23" s="95">
        <v>1</v>
      </c>
      <c r="F23" s="62" t="str">
        <f t="shared" si="7"/>
        <v>-</v>
      </c>
      <c r="G23" s="94">
        <v>0</v>
      </c>
      <c r="H23" s="94">
        <v>0</v>
      </c>
      <c r="I23" s="80">
        <f t="shared" si="0"/>
        <v>0</v>
      </c>
      <c r="J23" s="63">
        <f t="shared" si="1"/>
        <v>0</v>
      </c>
      <c r="K23" s="64" t="str">
        <f t="shared" si="2"/>
        <v>-</v>
      </c>
    </row>
    <row r="24" spans="1:11" ht="12.75">
      <c r="A24" s="61">
        <f t="shared" si="3"/>
        <v>18</v>
      </c>
      <c r="B24" s="61" t="s">
        <v>45</v>
      </c>
      <c r="C24" s="58">
        <f t="shared" si="6"/>
        <v>0</v>
      </c>
      <c r="D24" s="94">
        <v>0</v>
      </c>
      <c r="E24" s="95">
        <v>1</v>
      </c>
      <c r="F24" s="62" t="str">
        <f t="shared" si="7"/>
        <v>-</v>
      </c>
      <c r="G24" s="94">
        <v>0</v>
      </c>
      <c r="H24" s="94">
        <v>0</v>
      </c>
      <c r="I24" s="80">
        <f aca="true" t="shared" si="8" ref="I24:I29">G24+H24</f>
        <v>0</v>
      </c>
      <c r="J24" s="63">
        <f aca="true" t="shared" si="9" ref="J24:J29">I24-C24</f>
        <v>0</v>
      </c>
      <c r="K24" s="64" t="str">
        <f aca="true" t="shared" si="10" ref="K24:K29">IF(C24&gt;0,I24/C24-1,"-")</f>
        <v>-</v>
      </c>
    </row>
    <row r="25" spans="1:11" ht="12.75">
      <c r="A25" s="61">
        <f t="shared" si="3"/>
        <v>19</v>
      </c>
      <c r="B25" s="61" t="s">
        <v>62</v>
      </c>
      <c r="C25" s="58">
        <f t="shared" si="6"/>
        <v>0</v>
      </c>
      <c r="D25" s="94">
        <v>0</v>
      </c>
      <c r="E25" s="95">
        <v>1</v>
      </c>
      <c r="F25" s="62" t="str">
        <f t="shared" si="7"/>
        <v>-</v>
      </c>
      <c r="G25" s="94">
        <v>0</v>
      </c>
      <c r="H25" s="94">
        <v>0</v>
      </c>
      <c r="I25" s="80">
        <f t="shared" si="8"/>
        <v>0</v>
      </c>
      <c r="J25" s="63">
        <f t="shared" si="9"/>
        <v>0</v>
      </c>
      <c r="K25" s="64" t="str">
        <f t="shared" si="10"/>
        <v>-</v>
      </c>
    </row>
    <row r="26" spans="1:11" ht="12.75">
      <c r="A26" s="61">
        <f t="shared" si="3"/>
        <v>20</v>
      </c>
      <c r="B26" s="61" t="s">
        <v>66</v>
      </c>
      <c r="C26" s="58">
        <f t="shared" si="6"/>
        <v>0</v>
      </c>
      <c r="D26" s="94">
        <v>0</v>
      </c>
      <c r="E26" s="95">
        <v>1</v>
      </c>
      <c r="F26" s="62" t="str">
        <f t="shared" si="7"/>
        <v>-</v>
      </c>
      <c r="G26" s="94">
        <v>0</v>
      </c>
      <c r="H26" s="94">
        <v>0</v>
      </c>
      <c r="I26" s="80">
        <f t="shared" si="8"/>
        <v>0</v>
      </c>
      <c r="J26" s="63">
        <f t="shared" si="9"/>
        <v>0</v>
      </c>
      <c r="K26" s="64" t="str">
        <f t="shared" si="10"/>
        <v>-</v>
      </c>
    </row>
    <row r="27" spans="1:11" ht="12.75">
      <c r="A27" s="61">
        <f t="shared" si="3"/>
        <v>21</v>
      </c>
      <c r="B27" s="61" t="s">
        <v>67</v>
      </c>
      <c r="C27" s="58">
        <f t="shared" si="6"/>
        <v>0</v>
      </c>
      <c r="D27" s="94">
        <v>0</v>
      </c>
      <c r="E27" s="95">
        <v>1</v>
      </c>
      <c r="F27" s="62" t="str">
        <f t="shared" si="7"/>
        <v>-</v>
      </c>
      <c r="G27" s="94">
        <v>0</v>
      </c>
      <c r="H27" s="94">
        <v>0</v>
      </c>
      <c r="I27" s="80">
        <f t="shared" si="8"/>
        <v>0</v>
      </c>
      <c r="J27" s="63">
        <f t="shared" si="9"/>
        <v>0</v>
      </c>
      <c r="K27" s="64" t="str">
        <f t="shared" si="10"/>
        <v>-</v>
      </c>
    </row>
    <row r="28" spans="1:11" ht="12.75">
      <c r="A28" s="65">
        <f t="shared" si="3"/>
        <v>22</v>
      </c>
      <c r="B28" s="65" t="s">
        <v>1</v>
      </c>
      <c r="C28" s="70">
        <f t="shared" si="6"/>
        <v>0</v>
      </c>
      <c r="D28" s="96">
        <v>0</v>
      </c>
      <c r="E28" s="97">
        <v>1</v>
      </c>
      <c r="F28" s="71" t="str">
        <f t="shared" si="7"/>
        <v>-</v>
      </c>
      <c r="G28" s="96">
        <v>0</v>
      </c>
      <c r="H28" s="96">
        <v>0</v>
      </c>
      <c r="I28" s="81">
        <f t="shared" si="8"/>
        <v>0</v>
      </c>
      <c r="J28" s="77">
        <f t="shared" si="9"/>
        <v>0</v>
      </c>
      <c r="K28" s="78" t="str">
        <f t="shared" si="10"/>
        <v>-</v>
      </c>
    </row>
    <row r="29" spans="1:11" ht="12.75">
      <c r="A29" s="24">
        <f t="shared" si="3"/>
        <v>23</v>
      </c>
      <c r="B29" s="24" t="s">
        <v>51</v>
      </c>
      <c r="C29" s="68">
        <f t="shared" si="6"/>
        <v>0</v>
      </c>
      <c r="D29" s="94">
        <v>0</v>
      </c>
      <c r="E29" s="93">
        <v>1</v>
      </c>
      <c r="F29" s="59" t="str">
        <f t="shared" si="7"/>
        <v>-</v>
      </c>
      <c r="G29" s="92">
        <v>0</v>
      </c>
      <c r="H29" s="92">
        <v>0</v>
      </c>
      <c r="I29" s="82">
        <f t="shared" si="8"/>
        <v>0</v>
      </c>
      <c r="J29" s="75">
        <f t="shared" si="9"/>
        <v>0</v>
      </c>
      <c r="K29" s="76" t="str">
        <f t="shared" si="10"/>
        <v>-</v>
      </c>
    </row>
    <row r="30" spans="1:11" ht="12.75">
      <c r="A30" s="61">
        <f t="shared" si="3"/>
        <v>24</v>
      </c>
      <c r="B30" s="61" t="s">
        <v>8</v>
      </c>
      <c r="C30" s="58">
        <f t="shared" si="4"/>
        <v>0</v>
      </c>
      <c r="D30" s="94">
        <v>0</v>
      </c>
      <c r="E30" s="95">
        <v>1</v>
      </c>
      <c r="F30" s="62" t="str">
        <f t="shared" si="5"/>
        <v>-</v>
      </c>
      <c r="G30" s="94">
        <v>0</v>
      </c>
      <c r="H30" s="94">
        <v>0</v>
      </c>
      <c r="I30" s="80">
        <f t="shared" si="0"/>
        <v>0</v>
      </c>
      <c r="J30" s="63">
        <f t="shared" si="1"/>
        <v>0</v>
      </c>
      <c r="K30" s="64" t="str">
        <f t="shared" si="2"/>
        <v>-</v>
      </c>
    </row>
    <row r="31" spans="1:11" ht="12.75">
      <c r="A31" s="61">
        <f t="shared" si="3"/>
        <v>25</v>
      </c>
      <c r="B31" s="61" t="s">
        <v>58</v>
      </c>
      <c r="C31" s="58">
        <f>D31*E31</f>
        <v>0</v>
      </c>
      <c r="D31" s="94">
        <v>0</v>
      </c>
      <c r="E31" s="95">
        <v>1</v>
      </c>
      <c r="F31" s="62" t="str">
        <f>IF(ConstCost&gt;0,C31/ConstCost,"-")</f>
        <v>-</v>
      </c>
      <c r="G31" s="94">
        <v>0</v>
      </c>
      <c r="H31" s="94">
        <v>0</v>
      </c>
      <c r="I31" s="80">
        <f>G31+H31</f>
        <v>0</v>
      </c>
      <c r="J31" s="63">
        <f>I31-C31</f>
        <v>0</v>
      </c>
      <c r="K31" s="64" t="str">
        <f>IF(C31&gt;0,I31/C31-1,"-")</f>
        <v>-</v>
      </c>
    </row>
    <row r="32" spans="1:11" ht="12.75">
      <c r="A32" s="61">
        <f t="shared" si="3"/>
        <v>26</v>
      </c>
      <c r="B32" s="61" t="s">
        <v>79</v>
      </c>
      <c r="C32" s="58">
        <f>D32*E32</f>
        <v>0</v>
      </c>
      <c r="D32" s="94">
        <v>0</v>
      </c>
      <c r="E32" s="95">
        <v>1</v>
      </c>
      <c r="F32" s="62" t="str">
        <f>IF(ConstCost&gt;0,C32/ConstCost,"-")</f>
        <v>-</v>
      </c>
      <c r="G32" s="94">
        <v>0</v>
      </c>
      <c r="H32" s="94">
        <v>0</v>
      </c>
      <c r="I32" s="80">
        <f t="shared" si="0"/>
        <v>0</v>
      </c>
      <c r="J32" s="63">
        <f t="shared" si="1"/>
        <v>0</v>
      </c>
      <c r="K32" s="64" t="str">
        <f t="shared" si="2"/>
        <v>-</v>
      </c>
    </row>
    <row r="33" spans="1:11" ht="12.75">
      <c r="A33" s="61">
        <f t="shared" si="3"/>
        <v>27</v>
      </c>
      <c r="B33" s="61" t="s">
        <v>80</v>
      </c>
      <c r="C33" s="58">
        <f>D33*E33</f>
        <v>0</v>
      </c>
      <c r="D33" s="94">
        <v>0</v>
      </c>
      <c r="E33" s="95">
        <v>1</v>
      </c>
      <c r="F33" s="62" t="str">
        <f>IF(ConstCost&gt;0,C33/ConstCost,"-")</f>
        <v>-</v>
      </c>
      <c r="G33" s="94">
        <v>0</v>
      </c>
      <c r="H33" s="94">
        <v>0</v>
      </c>
      <c r="I33" s="80">
        <f t="shared" si="0"/>
        <v>0</v>
      </c>
      <c r="J33" s="63">
        <f t="shared" si="1"/>
        <v>0</v>
      </c>
      <c r="K33" s="64" t="str">
        <f t="shared" si="2"/>
        <v>-</v>
      </c>
    </row>
    <row r="34" spans="1:11" ht="12.75">
      <c r="A34" s="61">
        <f t="shared" si="3"/>
        <v>28</v>
      </c>
      <c r="B34" s="61" t="s">
        <v>7</v>
      </c>
      <c r="C34" s="58">
        <f>D34*E34</f>
        <v>0</v>
      </c>
      <c r="D34" s="94">
        <v>0</v>
      </c>
      <c r="E34" s="95">
        <v>1</v>
      </c>
      <c r="F34" s="62" t="str">
        <f>IF(ConstCost&gt;0,C34/ConstCost,"-")</f>
        <v>-</v>
      </c>
      <c r="G34" s="94">
        <v>0</v>
      </c>
      <c r="H34" s="94">
        <v>0</v>
      </c>
      <c r="I34" s="80">
        <f t="shared" si="0"/>
        <v>0</v>
      </c>
      <c r="J34" s="63">
        <f t="shared" si="1"/>
        <v>0</v>
      </c>
      <c r="K34" s="64" t="str">
        <f t="shared" si="2"/>
        <v>-</v>
      </c>
    </row>
    <row r="35" spans="1:11" ht="12.75">
      <c r="A35" s="65">
        <f t="shared" si="3"/>
        <v>29</v>
      </c>
      <c r="B35" s="65" t="s">
        <v>22</v>
      </c>
      <c r="C35" s="70">
        <f t="shared" si="4"/>
        <v>0</v>
      </c>
      <c r="D35" s="96">
        <v>0</v>
      </c>
      <c r="E35" s="97">
        <v>1</v>
      </c>
      <c r="F35" s="71" t="str">
        <f t="shared" si="5"/>
        <v>-</v>
      </c>
      <c r="G35" s="96">
        <v>0</v>
      </c>
      <c r="H35" s="96">
        <v>0</v>
      </c>
      <c r="I35" s="81">
        <f t="shared" si="0"/>
        <v>0</v>
      </c>
      <c r="J35" s="77">
        <f t="shared" si="1"/>
        <v>0</v>
      </c>
      <c r="K35" s="78" t="str">
        <f t="shared" si="2"/>
        <v>-</v>
      </c>
    </row>
    <row r="36" spans="1:11" ht="12.75">
      <c r="A36" s="24">
        <f t="shared" si="3"/>
        <v>30</v>
      </c>
      <c r="B36" s="24" t="s">
        <v>90</v>
      </c>
      <c r="C36" s="68">
        <f aca="true" t="shared" si="11" ref="C36:C41">D36*E36</f>
        <v>0</v>
      </c>
      <c r="D36" s="94">
        <v>0</v>
      </c>
      <c r="E36" s="93">
        <v>1</v>
      </c>
      <c r="F36" s="59" t="str">
        <f aca="true" t="shared" si="12" ref="F36:F41">IF(ConstCost&gt;0,C36/ConstCost,"-")</f>
        <v>-</v>
      </c>
      <c r="G36" s="92">
        <v>0</v>
      </c>
      <c r="H36" s="92">
        <v>0</v>
      </c>
      <c r="I36" s="82">
        <f t="shared" si="0"/>
        <v>0</v>
      </c>
      <c r="J36" s="75">
        <f t="shared" si="1"/>
        <v>0</v>
      </c>
      <c r="K36" s="76" t="str">
        <f t="shared" si="2"/>
        <v>-</v>
      </c>
    </row>
    <row r="37" spans="1:11" ht="12.75">
      <c r="A37" s="61">
        <f t="shared" si="3"/>
        <v>31</v>
      </c>
      <c r="B37" s="61" t="s">
        <v>91</v>
      </c>
      <c r="C37" s="58">
        <f t="shared" si="11"/>
        <v>0</v>
      </c>
      <c r="D37" s="94">
        <v>0</v>
      </c>
      <c r="E37" s="95">
        <v>1</v>
      </c>
      <c r="F37" s="62" t="str">
        <f t="shared" si="12"/>
        <v>-</v>
      </c>
      <c r="G37" s="94">
        <v>0</v>
      </c>
      <c r="H37" s="94">
        <v>0</v>
      </c>
      <c r="I37" s="80">
        <f t="shared" si="0"/>
        <v>0</v>
      </c>
      <c r="J37" s="63">
        <f t="shared" si="1"/>
        <v>0</v>
      </c>
      <c r="K37" s="64" t="str">
        <f t="shared" si="2"/>
        <v>-</v>
      </c>
    </row>
    <row r="38" spans="1:11" ht="12.75">
      <c r="A38" s="61">
        <f t="shared" si="3"/>
        <v>32</v>
      </c>
      <c r="B38" s="61" t="s">
        <v>46</v>
      </c>
      <c r="C38" s="58">
        <f t="shared" si="11"/>
        <v>0</v>
      </c>
      <c r="D38" s="94">
        <v>0</v>
      </c>
      <c r="E38" s="95">
        <v>1</v>
      </c>
      <c r="F38" s="62" t="str">
        <f t="shared" si="12"/>
        <v>-</v>
      </c>
      <c r="G38" s="94">
        <v>0</v>
      </c>
      <c r="H38" s="94">
        <v>0</v>
      </c>
      <c r="I38" s="80">
        <f>G38+H38</f>
        <v>0</v>
      </c>
      <c r="J38" s="63">
        <f>I38-C38</f>
        <v>0</v>
      </c>
      <c r="K38" s="64" t="str">
        <f>IF(C38&gt;0,I38/C38-1,"-")</f>
        <v>-</v>
      </c>
    </row>
    <row r="39" spans="1:11" ht="12.75">
      <c r="A39" s="61">
        <f t="shared" si="3"/>
        <v>33</v>
      </c>
      <c r="B39" s="61" t="s">
        <v>47</v>
      </c>
      <c r="C39" s="58">
        <f t="shared" si="11"/>
        <v>0</v>
      </c>
      <c r="D39" s="94">
        <v>0</v>
      </c>
      <c r="E39" s="95">
        <v>1</v>
      </c>
      <c r="F39" s="62" t="str">
        <f t="shared" si="12"/>
        <v>-</v>
      </c>
      <c r="G39" s="94">
        <v>0</v>
      </c>
      <c r="H39" s="94">
        <v>0</v>
      </c>
      <c r="I39" s="80">
        <f>G39+H39</f>
        <v>0</v>
      </c>
      <c r="J39" s="63">
        <f>I39-C39</f>
        <v>0</v>
      </c>
      <c r="K39" s="64" t="str">
        <f>IF(C39&gt;0,I39/C39-1,"-")</f>
        <v>-</v>
      </c>
    </row>
    <row r="40" spans="1:11" ht="12.75">
      <c r="A40" s="61">
        <f t="shared" si="3"/>
        <v>34</v>
      </c>
      <c r="B40" s="61" t="s">
        <v>48</v>
      </c>
      <c r="C40" s="58">
        <f t="shared" si="11"/>
        <v>0</v>
      </c>
      <c r="D40" s="94">
        <v>0</v>
      </c>
      <c r="E40" s="95">
        <v>1</v>
      </c>
      <c r="F40" s="62" t="str">
        <f t="shared" si="12"/>
        <v>-</v>
      </c>
      <c r="G40" s="94">
        <v>0</v>
      </c>
      <c r="H40" s="94">
        <v>0</v>
      </c>
      <c r="I40" s="80">
        <f>G40+H40</f>
        <v>0</v>
      </c>
      <c r="J40" s="63">
        <f>I40-C40</f>
        <v>0</v>
      </c>
      <c r="K40" s="64" t="str">
        <f>IF(C40&gt;0,I40/C40-1,"-")</f>
        <v>-</v>
      </c>
    </row>
    <row r="41" spans="1:11" ht="12.75">
      <c r="A41" s="65">
        <f t="shared" si="3"/>
        <v>35</v>
      </c>
      <c r="B41" s="65" t="s">
        <v>92</v>
      </c>
      <c r="C41" s="70">
        <f t="shared" si="11"/>
        <v>0</v>
      </c>
      <c r="D41" s="96">
        <v>0</v>
      </c>
      <c r="E41" s="97">
        <v>1</v>
      </c>
      <c r="F41" s="71" t="str">
        <f t="shared" si="12"/>
        <v>-</v>
      </c>
      <c r="G41" s="96">
        <v>0</v>
      </c>
      <c r="H41" s="96">
        <v>0</v>
      </c>
      <c r="I41" s="81">
        <f>G41+H41</f>
        <v>0</v>
      </c>
      <c r="J41" s="77">
        <f>I41-C41</f>
        <v>0</v>
      </c>
      <c r="K41" s="78" t="str">
        <f>IF(C41&gt;0,I41/C41-1,"-")</f>
        <v>-</v>
      </c>
    </row>
    <row r="42" spans="1:11" ht="12.75">
      <c r="A42" s="24">
        <f t="shared" si="3"/>
        <v>36</v>
      </c>
      <c r="B42" s="24" t="s">
        <v>105</v>
      </c>
      <c r="C42" s="68">
        <f t="shared" si="4"/>
        <v>0</v>
      </c>
      <c r="D42" s="94">
        <v>0</v>
      </c>
      <c r="E42" s="93">
        <v>1</v>
      </c>
      <c r="F42" s="59" t="str">
        <f t="shared" si="5"/>
        <v>-</v>
      </c>
      <c r="G42" s="92">
        <v>0</v>
      </c>
      <c r="H42" s="92">
        <v>0</v>
      </c>
      <c r="I42" s="82">
        <f t="shared" si="0"/>
        <v>0</v>
      </c>
      <c r="J42" s="75">
        <f t="shared" si="1"/>
        <v>0</v>
      </c>
      <c r="K42" s="76" t="str">
        <f t="shared" si="2"/>
        <v>-</v>
      </c>
    </row>
    <row r="43" spans="1:11" ht="12.75">
      <c r="A43" s="61">
        <f t="shared" si="3"/>
        <v>37</v>
      </c>
      <c r="B43" s="61" t="s">
        <v>106</v>
      </c>
      <c r="C43" s="58">
        <f t="shared" si="4"/>
        <v>0</v>
      </c>
      <c r="D43" s="94">
        <v>0</v>
      </c>
      <c r="E43" s="95">
        <v>1</v>
      </c>
      <c r="F43" s="62" t="str">
        <f t="shared" si="5"/>
        <v>-</v>
      </c>
      <c r="G43" s="94">
        <v>0</v>
      </c>
      <c r="H43" s="94">
        <v>0</v>
      </c>
      <c r="I43" s="80">
        <f t="shared" si="0"/>
        <v>0</v>
      </c>
      <c r="J43" s="63">
        <f t="shared" si="1"/>
        <v>0</v>
      </c>
      <c r="K43" s="64" t="str">
        <f t="shared" si="2"/>
        <v>-</v>
      </c>
    </row>
    <row r="44" spans="1:11" ht="12.75">
      <c r="A44" s="61">
        <f t="shared" si="3"/>
        <v>38</v>
      </c>
      <c r="B44" s="61" t="s">
        <v>26</v>
      </c>
      <c r="C44" s="58">
        <f t="shared" si="4"/>
        <v>0</v>
      </c>
      <c r="D44" s="94">
        <v>0</v>
      </c>
      <c r="E44" s="95">
        <v>1</v>
      </c>
      <c r="F44" s="62" t="str">
        <f t="shared" si="5"/>
        <v>-</v>
      </c>
      <c r="G44" s="94">
        <v>0</v>
      </c>
      <c r="H44" s="94">
        <v>0</v>
      </c>
      <c r="I44" s="80">
        <f t="shared" si="0"/>
        <v>0</v>
      </c>
      <c r="J44" s="63">
        <f t="shared" si="1"/>
        <v>0</v>
      </c>
      <c r="K44" s="64" t="str">
        <f t="shared" si="2"/>
        <v>-</v>
      </c>
    </row>
    <row r="45" spans="1:11" ht="12.75">
      <c r="A45" s="61">
        <f t="shared" si="3"/>
        <v>39</v>
      </c>
      <c r="B45" s="61" t="s">
        <v>35</v>
      </c>
      <c r="C45" s="58">
        <f t="shared" si="4"/>
        <v>0</v>
      </c>
      <c r="D45" s="94">
        <v>0</v>
      </c>
      <c r="E45" s="95">
        <v>1</v>
      </c>
      <c r="F45" s="62" t="str">
        <f t="shared" si="5"/>
        <v>-</v>
      </c>
      <c r="G45" s="94">
        <v>0</v>
      </c>
      <c r="H45" s="94">
        <v>0</v>
      </c>
      <c r="I45" s="80">
        <f t="shared" si="0"/>
        <v>0</v>
      </c>
      <c r="J45" s="63">
        <f t="shared" si="1"/>
        <v>0</v>
      </c>
      <c r="K45" s="64" t="str">
        <f t="shared" si="2"/>
        <v>-</v>
      </c>
    </row>
    <row r="46" spans="1:11" ht="12.75">
      <c r="A46" s="61">
        <f t="shared" si="3"/>
        <v>40</v>
      </c>
      <c r="B46" s="61" t="s">
        <v>63</v>
      </c>
      <c r="C46" s="58">
        <f t="shared" si="4"/>
        <v>0</v>
      </c>
      <c r="D46" s="94">
        <v>0</v>
      </c>
      <c r="E46" s="95">
        <v>1</v>
      </c>
      <c r="F46" s="62" t="str">
        <f t="shared" si="5"/>
        <v>-</v>
      </c>
      <c r="G46" s="94">
        <v>0</v>
      </c>
      <c r="H46" s="94">
        <v>0</v>
      </c>
      <c r="I46" s="80">
        <f t="shared" si="0"/>
        <v>0</v>
      </c>
      <c r="J46" s="63">
        <f t="shared" si="1"/>
        <v>0</v>
      </c>
      <c r="K46" s="64" t="str">
        <f t="shared" si="2"/>
        <v>-</v>
      </c>
    </row>
    <row r="47" spans="1:11" ht="12.75">
      <c r="A47" s="61">
        <f t="shared" si="3"/>
        <v>41</v>
      </c>
      <c r="B47" s="61" t="s">
        <v>54</v>
      </c>
      <c r="C47" s="58">
        <f t="shared" si="4"/>
        <v>0</v>
      </c>
      <c r="D47" s="94">
        <v>0</v>
      </c>
      <c r="E47" s="95">
        <v>1</v>
      </c>
      <c r="F47" s="62" t="str">
        <f t="shared" si="5"/>
        <v>-</v>
      </c>
      <c r="G47" s="94">
        <v>0</v>
      </c>
      <c r="H47" s="94">
        <v>0</v>
      </c>
      <c r="I47" s="80">
        <f t="shared" si="0"/>
        <v>0</v>
      </c>
      <c r="J47" s="63">
        <f t="shared" si="1"/>
        <v>0</v>
      </c>
      <c r="K47" s="64" t="str">
        <f t="shared" si="2"/>
        <v>-</v>
      </c>
    </row>
    <row r="48" spans="1:11" ht="12.75">
      <c r="A48" s="61">
        <f t="shared" si="3"/>
        <v>42</v>
      </c>
      <c r="B48" s="61" t="s">
        <v>55</v>
      </c>
      <c r="C48" s="58">
        <f t="shared" si="4"/>
        <v>0</v>
      </c>
      <c r="D48" s="94">
        <v>0</v>
      </c>
      <c r="E48" s="95">
        <v>1</v>
      </c>
      <c r="F48" s="62" t="str">
        <f t="shared" si="5"/>
        <v>-</v>
      </c>
      <c r="G48" s="94">
        <v>0</v>
      </c>
      <c r="H48" s="94">
        <v>0</v>
      </c>
      <c r="I48" s="80">
        <f t="shared" si="0"/>
        <v>0</v>
      </c>
      <c r="J48" s="63">
        <f t="shared" si="1"/>
        <v>0</v>
      </c>
      <c r="K48" s="64" t="str">
        <f t="shared" si="2"/>
        <v>-</v>
      </c>
    </row>
    <row r="49" spans="1:11" ht="12.75">
      <c r="A49" s="61">
        <f t="shared" si="3"/>
        <v>43</v>
      </c>
      <c r="B49" s="61" t="s">
        <v>56</v>
      </c>
      <c r="C49" s="58">
        <f t="shared" si="4"/>
        <v>0</v>
      </c>
      <c r="D49" s="94">
        <v>0</v>
      </c>
      <c r="E49" s="95">
        <v>1</v>
      </c>
      <c r="F49" s="62" t="str">
        <f t="shared" si="5"/>
        <v>-</v>
      </c>
      <c r="G49" s="94">
        <v>0</v>
      </c>
      <c r="H49" s="94">
        <v>0</v>
      </c>
      <c r="I49" s="80">
        <f t="shared" si="0"/>
        <v>0</v>
      </c>
      <c r="J49" s="63">
        <f t="shared" si="1"/>
        <v>0</v>
      </c>
      <c r="K49" s="64" t="str">
        <f t="shared" si="2"/>
        <v>-</v>
      </c>
    </row>
    <row r="50" spans="1:11" ht="12.75">
      <c r="A50" s="61">
        <f t="shared" si="3"/>
        <v>44</v>
      </c>
      <c r="B50" s="61" t="s">
        <v>57</v>
      </c>
      <c r="C50" s="58">
        <f t="shared" si="4"/>
        <v>0</v>
      </c>
      <c r="D50" s="94">
        <v>0</v>
      </c>
      <c r="E50" s="95">
        <v>1</v>
      </c>
      <c r="F50" s="62" t="str">
        <f t="shared" si="5"/>
        <v>-</v>
      </c>
      <c r="G50" s="94">
        <v>0</v>
      </c>
      <c r="H50" s="94">
        <v>0</v>
      </c>
      <c r="I50" s="80">
        <f t="shared" si="0"/>
        <v>0</v>
      </c>
      <c r="J50" s="63">
        <f t="shared" si="1"/>
        <v>0</v>
      </c>
      <c r="K50" s="64" t="str">
        <f t="shared" si="2"/>
        <v>-</v>
      </c>
    </row>
    <row r="51" spans="1:11" ht="12.75">
      <c r="A51" s="61">
        <f t="shared" si="3"/>
        <v>45</v>
      </c>
      <c r="B51" s="61" t="s">
        <v>78</v>
      </c>
      <c r="C51" s="58">
        <f t="shared" si="4"/>
        <v>0</v>
      </c>
      <c r="D51" s="94">
        <v>0</v>
      </c>
      <c r="E51" s="95">
        <v>1</v>
      </c>
      <c r="F51" s="62" t="str">
        <f t="shared" si="5"/>
        <v>-</v>
      </c>
      <c r="G51" s="94">
        <v>0</v>
      </c>
      <c r="H51" s="94">
        <v>0</v>
      </c>
      <c r="I51" s="80">
        <f t="shared" si="0"/>
        <v>0</v>
      </c>
      <c r="J51" s="63">
        <f t="shared" si="1"/>
        <v>0</v>
      </c>
      <c r="K51" s="64" t="str">
        <f t="shared" si="2"/>
        <v>-</v>
      </c>
    </row>
    <row r="52" spans="1:11" ht="12.75">
      <c r="A52" s="61">
        <f t="shared" si="3"/>
        <v>46</v>
      </c>
      <c r="B52" s="61" t="s">
        <v>73</v>
      </c>
      <c r="C52" s="58">
        <f t="shared" si="4"/>
        <v>0</v>
      </c>
      <c r="D52" s="94">
        <v>0</v>
      </c>
      <c r="E52" s="95">
        <v>1</v>
      </c>
      <c r="F52" s="62" t="str">
        <f t="shared" si="5"/>
        <v>-</v>
      </c>
      <c r="G52" s="94">
        <v>0</v>
      </c>
      <c r="H52" s="94">
        <v>0</v>
      </c>
      <c r="I52" s="80">
        <f t="shared" si="0"/>
        <v>0</v>
      </c>
      <c r="J52" s="63">
        <f t="shared" si="1"/>
        <v>0</v>
      </c>
      <c r="K52" s="64" t="str">
        <f t="shared" si="2"/>
        <v>-</v>
      </c>
    </row>
    <row r="53" spans="1:11" ht="12.75">
      <c r="A53" s="61">
        <f t="shared" si="3"/>
        <v>47</v>
      </c>
      <c r="B53" s="61" t="s">
        <v>74</v>
      </c>
      <c r="C53" s="58">
        <f t="shared" si="4"/>
        <v>0</v>
      </c>
      <c r="D53" s="94">
        <v>0</v>
      </c>
      <c r="E53" s="95">
        <v>1</v>
      </c>
      <c r="F53" s="62" t="str">
        <f t="shared" si="5"/>
        <v>-</v>
      </c>
      <c r="G53" s="94">
        <v>0</v>
      </c>
      <c r="H53" s="94">
        <v>0</v>
      </c>
      <c r="I53" s="80">
        <f t="shared" si="0"/>
        <v>0</v>
      </c>
      <c r="J53" s="63">
        <f t="shared" si="1"/>
        <v>0</v>
      </c>
      <c r="K53" s="64" t="str">
        <f t="shared" si="2"/>
        <v>-</v>
      </c>
    </row>
    <row r="54" spans="1:11" ht="12.75">
      <c r="A54" s="61">
        <f t="shared" si="3"/>
        <v>48</v>
      </c>
      <c r="B54" s="61" t="s">
        <v>75</v>
      </c>
      <c r="C54" s="58">
        <f t="shared" si="4"/>
        <v>0</v>
      </c>
      <c r="D54" s="94">
        <v>0</v>
      </c>
      <c r="E54" s="95">
        <v>1</v>
      </c>
      <c r="F54" s="62" t="str">
        <f t="shared" si="5"/>
        <v>-</v>
      </c>
      <c r="G54" s="94">
        <v>0</v>
      </c>
      <c r="H54" s="94">
        <v>0</v>
      </c>
      <c r="I54" s="80">
        <f t="shared" si="0"/>
        <v>0</v>
      </c>
      <c r="J54" s="63">
        <f t="shared" si="1"/>
        <v>0</v>
      </c>
      <c r="K54" s="64" t="str">
        <f t="shared" si="2"/>
        <v>-</v>
      </c>
    </row>
    <row r="55" spans="1:11" ht="12.75">
      <c r="A55" s="61">
        <f t="shared" si="3"/>
        <v>49</v>
      </c>
      <c r="B55" s="61" t="s">
        <v>81</v>
      </c>
      <c r="C55" s="58">
        <f>D55*E55</f>
        <v>0</v>
      </c>
      <c r="D55" s="94">
        <v>0</v>
      </c>
      <c r="E55" s="95">
        <v>1</v>
      </c>
      <c r="F55" s="62" t="str">
        <f>IF(ConstCost&gt;0,C55/ConstCost,"-")</f>
        <v>-</v>
      </c>
      <c r="G55" s="94">
        <v>0</v>
      </c>
      <c r="H55" s="94">
        <v>0</v>
      </c>
      <c r="I55" s="80">
        <f t="shared" si="0"/>
        <v>0</v>
      </c>
      <c r="J55" s="63">
        <f t="shared" si="1"/>
        <v>0</v>
      </c>
      <c r="K55" s="64" t="str">
        <f t="shared" si="2"/>
        <v>-</v>
      </c>
    </row>
    <row r="56" spans="1:11" ht="12.75">
      <c r="A56" s="61">
        <f t="shared" si="3"/>
        <v>50</v>
      </c>
      <c r="B56" s="61" t="s">
        <v>34</v>
      </c>
      <c r="C56" s="58">
        <f t="shared" si="4"/>
        <v>0</v>
      </c>
      <c r="D56" s="94">
        <v>0</v>
      </c>
      <c r="E56" s="95">
        <v>1</v>
      </c>
      <c r="F56" s="62" t="str">
        <f t="shared" si="5"/>
        <v>-</v>
      </c>
      <c r="G56" s="94">
        <v>0</v>
      </c>
      <c r="H56" s="94">
        <v>0</v>
      </c>
      <c r="I56" s="80">
        <f t="shared" si="0"/>
        <v>0</v>
      </c>
      <c r="J56" s="63">
        <f t="shared" si="1"/>
        <v>0</v>
      </c>
      <c r="K56" s="64" t="str">
        <f t="shared" si="2"/>
        <v>-</v>
      </c>
    </row>
    <row r="57" spans="1:11" ht="12.75">
      <c r="A57" s="61">
        <f t="shared" si="3"/>
        <v>51</v>
      </c>
      <c r="B57" s="61" t="s">
        <v>23</v>
      </c>
      <c r="C57" s="58">
        <f>D57*E57</f>
        <v>0</v>
      </c>
      <c r="D57" s="94">
        <v>0</v>
      </c>
      <c r="E57" s="95">
        <v>1</v>
      </c>
      <c r="F57" s="62" t="str">
        <f>IF(ConstCost&gt;0,C57/ConstCost,"-")</f>
        <v>-</v>
      </c>
      <c r="G57" s="94">
        <v>0</v>
      </c>
      <c r="H57" s="94">
        <v>0</v>
      </c>
      <c r="I57" s="80">
        <f t="shared" si="0"/>
        <v>0</v>
      </c>
      <c r="J57" s="63">
        <f t="shared" si="1"/>
        <v>0</v>
      </c>
      <c r="K57" s="64" t="str">
        <f t="shared" si="2"/>
        <v>-</v>
      </c>
    </row>
    <row r="58" spans="1:11" ht="12.75">
      <c r="A58" s="61">
        <f t="shared" si="3"/>
        <v>52</v>
      </c>
      <c r="B58" s="61" t="s">
        <v>50</v>
      </c>
      <c r="C58" s="58">
        <f t="shared" si="4"/>
        <v>0</v>
      </c>
      <c r="D58" s="94">
        <v>0</v>
      </c>
      <c r="E58" s="95">
        <v>1</v>
      </c>
      <c r="F58" s="62" t="str">
        <f t="shared" si="5"/>
        <v>-</v>
      </c>
      <c r="G58" s="94">
        <v>0</v>
      </c>
      <c r="H58" s="94">
        <v>0</v>
      </c>
      <c r="I58" s="80">
        <f t="shared" si="0"/>
        <v>0</v>
      </c>
      <c r="J58" s="63">
        <f t="shared" si="1"/>
        <v>0</v>
      </c>
      <c r="K58" s="64" t="str">
        <f t="shared" si="2"/>
        <v>-</v>
      </c>
    </row>
    <row r="59" spans="1:11" ht="12.75">
      <c r="A59" s="61">
        <f t="shared" si="3"/>
        <v>53</v>
      </c>
      <c r="B59" s="61" t="s">
        <v>17</v>
      </c>
      <c r="C59" s="58">
        <f t="shared" si="4"/>
        <v>0</v>
      </c>
      <c r="D59" s="94">
        <v>0</v>
      </c>
      <c r="E59" s="95">
        <v>1</v>
      </c>
      <c r="F59" s="62" t="str">
        <f t="shared" si="5"/>
        <v>-</v>
      </c>
      <c r="G59" s="94">
        <v>0</v>
      </c>
      <c r="H59" s="94">
        <v>0</v>
      </c>
      <c r="I59" s="80">
        <f t="shared" si="0"/>
        <v>0</v>
      </c>
      <c r="J59" s="63">
        <f t="shared" si="1"/>
        <v>0</v>
      </c>
      <c r="K59" s="64" t="str">
        <f t="shared" si="2"/>
        <v>-</v>
      </c>
    </row>
    <row r="60" spans="1:11" ht="12.75">
      <c r="A60" s="61">
        <f t="shared" si="3"/>
        <v>54</v>
      </c>
      <c r="B60" s="61" t="s">
        <v>5</v>
      </c>
      <c r="C60" s="58">
        <f t="shared" si="4"/>
        <v>0</v>
      </c>
      <c r="D60" s="94">
        <v>0</v>
      </c>
      <c r="E60" s="95">
        <v>1</v>
      </c>
      <c r="F60" s="62" t="str">
        <f t="shared" si="5"/>
        <v>-</v>
      </c>
      <c r="G60" s="94">
        <v>0</v>
      </c>
      <c r="H60" s="94">
        <v>0</v>
      </c>
      <c r="I60" s="80">
        <f t="shared" si="0"/>
        <v>0</v>
      </c>
      <c r="J60" s="63">
        <f t="shared" si="1"/>
        <v>0</v>
      </c>
      <c r="K60" s="64" t="str">
        <f t="shared" si="2"/>
        <v>-</v>
      </c>
    </row>
    <row r="61" spans="1:11" ht="12.75">
      <c r="A61" s="61">
        <f t="shared" si="3"/>
        <v>55</v>
      </c>
      <c r="B61" s="61" t="s">
        <v>3</v>
      </c>
      <c r="C61" s="58">
        <f>D61*E61</f>
        <v>0</v>
      </c>
      <c r="D61" s="94">
        <v>0</v>
      </c>
      <c r="E61" s="95">
        <v>1</v>
      </c>
      <c r="F61" s="62" t="str">
        <f>IF(ConstCost&gt;0,C61/ConstCost,"-")</f>
        <v>-</v>
      </c>
      <c r="G61" s="94">
        <v>0</v>
      </c>
      <c r="H61" s="94">
        <v>0</v>
      </c>
      <c r="I61" s="80">
        <f t="shared" si="0"/>
        <v>0</v>
      </c>
      <c r="J61" s="63">
        <f t="shared" si="1"/>
        <v>0</v>
      </c>
      <c r="K61" s="64" t="str">
        <f t="shared" si="2"/>
        <v>-</v>
      </c>
    </row>
    <row r="62" spans="1:11" ht="12.75">
      <c r="A62" s="61">
        <f t="shared" si="3"/>
        <v>56</v>
      </c>
      <c r="B62" s="61" t="s">
        <v>4</v>
      </c>
      <c r="C62" s="58">
        <f t="shared" si="4"/>
        <v>0</v>
      </c>
      <c r="D62" s="94">
        <v>0</v>
      </c>
      <c r="E62" s="95">
        <v>1</v>
      </c>
      <c r="F62" s="62" t="str">
        <f t="shared" si="5"/>
        <v>-</v>
      </c>
      <c r="G62" s="94">
        <v>0</v>
      </c>
      <c r="H62" s="94">
        <v>0</v>
      </c>
      <c r="I62" s="80">
        <f t="shared" si="0"/>
        <v>0</v>
      </c>
      <c r="J62" s="63">
        <f t="shared" si="1"/>
        <v>0</v>
      </c>
      <c r="K62" s="64" t="str">
        <f t="shared" si="2"/>
        <v>-</v>
      </c>
    </row>
    <row r="63" spans="1:11" ht="12.75">
      <c r="A63" s="65">
        <f t="shared" si="3"/>
        <v>57</v>
      </c>
      <c r="B63" s="65" t="s">
        <v>53</v>
      </c>
      <c r="C63" s="70">
        <f t="shared" si="4"/>
        <v>0</v>
      </c>
      <c r="D63" s="96">
        <v>0</v>
      </c>
      <c r="E63" s="97">
        <v>1</v>
      </c>
      <c r="F63" s="71" t="str">
        <f t="shared" si="5"/>
        <v>-</v>
      </c>
      <c r="G63" s="96">
        <v>0</v>
      </c>
      <c r="H63" s="96">
        <v>0</v>
      </c>
      <c r="I63" s="81">
        <f t="shared" si="0"/>
        <v>0</v>
      </c>
      <c r="J63" s="77">
        <f t="shared" si="1"/>
        <v>0</v>
      </c>
      <c r="K63" s="78" t="str">
        <f t="shared" si="2"/>
        <v>-</v>
      </c>
    </row>
    <row r="64" spans="1:11" ht="12.75">
      <c r="A64" s="24">
        <f t="shared" si="3"/>
        <v>58</v>
      </c>
      <c r="B64" s="24" t="s">
        <v>19</v>
      </c>
      <c r="C64" s="68">
        <f>D64*E64</f>
        <v>0</v>
      </c>
      <c r="D64" s="94">
        <v>0</v>
      </c>
      <c r="E64" s="93">
        <v>1</v>
      </c>
      <c r="F64" s="59" t="str">
        <f>IF(ConstCost&gt;0,C64/ConstCost,"-")</f>
        <v>-</v>
      </c>
      <c r="G64" s="92">
        <v>0</v>
      </c>
      <c r="H64" s="92">
        <v>0</v>
      </c>
      <c r="I64" s="82">
        <f t="shared" si="0"/>
        <v>0</v>
      </c>
      <c r="J64" s="75">
        <f t="shared" si="1"/>
        <v>0</v>
      </c>
      <c r="K64" s="76" t="str">
        <f t="shared" si="2"/>
        <v>-</v>
      </c>
    </row>
    <row r="65" spans="1:11" ht="12.75">
      <c r="A65" s="61">
        <f t="shared" si="3"/>
        <v>59</v>
      </c>
      <c r="B65" s="61" t="s">
        <v>112</v>
      </c>
      <c r="C65" s="58">
        <f>D65*E65</f>
        <v>0</v>
      </c>
      <c r="D65" s="94">
        <v>0</v>
      </c>
      <c r="E65" s="95">
        <v>1</v>
      </c>
      <c r="F65" s="62" t="str">
        <f>IF(ConstCost&gt;0,C65/ConstCost,"-")</f>
        <v>-</v>
      </c>
      <c r="G65" s="94">
        <v>0</v>
      </c>
      <c r="H65" s="94">
        <v>0</v>
      </c>
      <c r="I65" s="80">
        <f>G65+H65</f>
        <v>0</v>
      </c>
      <c r="J65" s="63">
        <f>I65-C65</f>
        <v>0</v>
      </c>
      <c r="K65" s="64" t="str">
        <f>IF(C65&gt;0,I65/C65-1,"-")</f>
        <v>-</v>
      </c>
    </row>
    <row r="66" spans="1:11" ht="12.75">
      <c r="A66" s="61">
        <f t="shared" si="3"/>
        <v>60</v>
      </c>
      <c r="B66" s="31" t="s">
        <v>21</v>
      </c>
      <c r="C66" s="58">
        <f t="shared" si="4"/>
        <v>0</v>
      </c>
      <c r="D66" s="94">
        <v>0</v>
      </c>
      <c r="E66" s="95">
        <v>1</v>
      </c>
      <c r="F66" s="62" t="str">
        <f t="shared" si="5"/>
        <v>-</v>
      </c>
      <c r="G66" s="94">
        <v>0</v>
      </c>
      <c r="H66" s="94">
        <v>0</v>
      </c>
      <c r="I66" s="80">
        <f t="shared" si="0"/>
        <v>0</v>
      </c>
      <c r="J66" s="63">
        <f t="shared" si="1"/>
        <v>0</v>
      </c>
      <c r="K66" s="64" t="str">
        <f t="shared" si="2"/>
        <v>-</v>
      </c>
    </row>
    <row r="67" spans="1:11" ht="12.75">
      <c r="A67" s="61">
        <f t="shared" si="3"/>
        <v>61</v>
      </c>
      <c r="B67" s="31" t="s">
        <v>21</v>
      </c>
      <c r="C67" s="58">
        <f t="shared" si="4"/>
        <v>0</v>
      </c>
      <c r="D67" s="94">
        <v>0</v>
      </c>
      <c r="E67" s="95">
        <v>1</v>
      </c>
      <c r="F67" s="62" t="str">
        <f t="shared" si="5"/>
        <v>-</v>
      </c>
      <c r="G67" s="94">
        <v>0</v>
      </c>
      <c r="H67" s="94">
        <v>0</v>
      </c>
      <c r="I67" s="80">
        <f t="shared" si="0"/>
        <v>0</v>
      </c>
      <c r="J67" s="63">
        <f t="shared" si="1"/>
        <v>0</v>
      </c>
      <c r="K67" s="64" t="str">
        <f t="shared" si="2"/>
        <v>-</v>
      </c>
    </row>
    <row r="68" spans="1:11" ht="12.75">
      <c r="A68" s="61">
        <f t="shared" si="3"/>
        <v>62</v>
      </c>
      <c r="B68" s="31" t="s">
        <v>21</v>
      </c>
      <c r="C68" s="58">
        <f t="shared" si="4"/>
        <v>0</v>
      </c>
      <c r="D68" s="94">
        <v>0</v>
      </c>
      <c r="E68" s="95">
        <v>1</v>
      </c>
      <c r="F68" s="62" t="str">
        <f t="shared" si="5"/>
        <v>-</v>
      </c>
      <c r="G68" s="94">
        <v>0</v>
      </c>
      <c r="H68" s="94">
        <v>0</v>
      </c>
      <c r="I68" s="80">
        <f t="shared" si="0"/>
        <v>0</v>
      </c>
      <c r="J68" s="63">
        <f t="shared" si="1"/>
        <v>0</v>
      </c>
      <c r="K68" s="64" t="str">
        <f t="shared" si="2"/>
        <v>-</v>
      </c>
    </row>
    <row r="69" spans="1:11" ht="12.75">
      <c r="A69" s="61">
        <f t="shared" si="3"/>
        <v>63</v>
      </c>
      <c r="B69" s="31" t="s">
        <v>21</v>
      </c>
      <c r="C69" s="58">
        <f t="shared" si="4"/>
        <v>0</v>
      </c>
      <c r="D69" s="94">
        <v>0</v>
      </c>
      <c r="E69" s="95">
        <v>1</v>
      </c>
      <c r="F69" s="62" t="str">
        <f t="shared" si="5"/>
        <v>-</v>
      </c>
      <c r="G69" s="94">
        <v>0</v>
      </c>
      <c r="H69" s="94">
        <v>0</v>
      </c>
      <c r="I69" s="80">
        <f t="shared" si="0"/>
        <v>0</v>
      </c>
      <c r="J69" s="63">
        <f t="shared" si="1"/>
        <v>0</v>
      </c>
      <c r="K69" s="64" t="str">
        <f t="shared" si="2"/>
        <v>-</v>
      </c>
    </row>
    <row r="70" spans="1:11" ht="12.75">
      <c r="A70" s="61">
        <f t="shared" si="3"/>
        <v>64</v>
      </c>
      <c r="B70" s="8" t="s">
        <v>21</v>
      </c>
      <c r="C70" s="58">
        <f t="shared" si="4"/>
        <v>0</v>
      </c>
      <c r="D70" s="96">
        <v>0</v>
      </c>
      <c r="E70" s="95">
        <v>1</v>
      </c>
      <c r="F70" s="62" t="str">
        <f t="shared" si="5"/>
        <v>-</v>
      </c>
      <c r="G70" s="98">
        <v>0</v>
      </c>
      <c r="H70" s="98">
        <v>0</v>
      </c>
      <c r="I70" s="83">
        <f t="shared" si="0"/>
        <v>0</v>
      </c>
      <c r="J70" s="60">
        <f t="shared" si="1"/>
        <v>0</v>
      </c>
      <c r="K70" s="44" t="str">
        <f t="shared" si="2"/>
        <v>-</v>
      </c>
    </row>
    <row r="71" spans="1:11" s="21" customFormat="1" ht="12.75">
      <c r="A71" s="16">
        <f>A70+1</f>
        <v>65</v>
      </c>
      <c r="B71" s="17" t="s">
        <v>9</v>
      </c>
      <c r="C71" s="35">
        <f>SUM(C7:C70)</f>
        <v>0</v>
      </c>
      <c r="D71" s="19"/>
      <c r="E71" s="18"/>
      <c r="F71" s="20">
        <f>SUM(F7:F70)</f>
        <v>0</v>
      </c>
      <c r="G71" s="38">
        <f>SUM(G7:G70)</f>
        <v>0</v>
      </c>
      <c r="H71" s="19">
        <f>SUM(H7:H70)</f>
        <v>0</v>
      </c>
      <c r="I71" s="84">
        <f aca="true" t="shared" si="13" ref="I71:I125">G71+H71</f>
        <v>0</v>
      </c>
      <c r="J71" s="53">
        <f>I71-C71</f>
        <v>0</v>
      </c>
      <c r="K71" s="42" t="str">
        <f aca="true" t="shared" si="14" ref="K71:K125">IF(C71&gt;0,I71/C71-1,"-")</f>
        <v>-</v>
      </c>
    </row>
    <row r="72" spans="3:11" ht="12.75">
      <c r="C72" s="66"/>
      <c r="D72" s="27"/>
      <c r="F72" s="67"/>
      <c r="G72" s="27"/>
      <c r="H72" s="27"/>
      <c r="I72" s="83"/>
      <c r="K72" s="44"/>
    </row>
    <row r="73" spans="1:11" ht="12.75">
      <c r="A73" s="24">
        <f>A71+1</f>
        <v>66</v>
      </c>
      <c r="B73" s="9" t="s">
        <v>52</v>
      </c>
      <c r="C73" s="68">
        <f aca="true" t="shared" si="15" ref="C73:C86">D73*E73</f>
        <v>0</v>
      </c>
      <c r="D73" s="92">
        <v>0</v>
      </c>
      <c r="E73" s="93">
        <v>1</v>
      </c>
      <c r="F73" s="59" t="str">
        <f aca="true" t="shared" si="16" ref="F73:F86">IF(ConstCost&gt;0,C73/ConstCost,"-")</f>
        <v>-</v>
      </c>
      <c r="G73" s="98">
        <v>0</v>
      </c>
      <c r="H73" s="98">
        <v>0</v>
      </c>
      <c r="I73" s="83">
        <f t="shared" si="13"/>
        <v>0</v>
      </c>
      <c r="J73" s="60">
        <f aca="true" t="shared" si="17" ref="J73:J87">I73-C73</f>
        <v>0</v>
      </c>
      <c r="K73" s="44" t="str">
        <f t="shared" si="14"/>
        <v>-</v>
      </c>
    </row>
    <row r="74" spans="1:11" ht="12.75">
      <c r="A74" s="61">
        <f aca="true" t="shared" si="18" ref="A74:A83">A73+1</f>
        <v>67</v>
      </c>
      <c r="B74" s="61" t="s">
        <v>14</v>
      </c>
      <c r="C74" s="58">
        <f>D74*E74</f>
        <v>0</v>
      </c>
      <c r="D74" s="94">
        <v>0</v>
      </c>
      <c r="E74" s="95">
        <v>1</v>
      </c>
      <c r="F74" s="62" t="str">
        <f>IF(ConstCost&gt;0,C74/ConstCost,"-")</f>
        <v>-</v>
      </c>
      <c r="G74" s="94">
        <v>0</v>
      </c>
      <c r="H74" s="94">
        <v>0</v>
      </c>
      <c r="I74" s="80">
        <f t="shared" si="13"/>
        <v>0</v>
      </c>
      <c r="J74" s="63">
        <f t="shared" si="17"/>
        <v>0</v>
      </c>
      <c r="K74" s="64" t="str">
        <f t="shared" si="14"/>
        <v>-</v>
      </c>
    </row>
    <row r="75" spans="1:11" ht="12.75">
      <c r="A75" s="61">
        <f t="shared" si="18"/>
        <v>68</v>
      </c>
      <c r="B75" s="24" t="s">
        <v>33</v>
      </c>
      <c r="C75" s="58">
        <f t="shared" si="15"/>
        <v>0</v>
      </c>
      <c r="D75" s="94">
        <v>0</v>
      </c>
      <c r="E75" s="95">
        <v>1</v>
      </c>
      <c r="F75" s="62" t="str">
        <f t="shared" si="16"/>
        <v>-</v>
      </c>
      <c r="G75" s="94">
        <v>0</v>
      </c>
      <c r="H75" s="94">
        <v>0</v>
      </c>
      <c r="I75" s="80">
        <f t="shared" si="13"/>
        <v>0</v>
      </c>
      <c r="J75" s="63">
        <f t="shared" si="17"/>
        <v>0</v>
      </c>
      <c r="K75" s="64" t="str">
        <f t="shared" si="14"/>
        <v>-</v>
      </c>
    </row>
    <row r="76" spans="1:11" ht="12.75">
      <c r="A76" s="61">
        <f t="shared" si="18"/>
        <v>69</v>
      </c>
      <c r="B76" s="61" t="s">
        <v>36</v>
      </c>
      <c r="C76" s="58">
        <f t="shared" si="15"/>
        <v>0</v>
      </c>
      <c r="D76" s="94">
        <v>0</v>
      </c>
      <c r="E76" s="95">
        <v>1</v>
      </c>
      <c r="F76" s="62" t="str">
        <f t="shared" si="16"/>
        <v>-</v>
      </c>
      <c r="G76" s="94">
        <v>0</v>
      </c>
      <c r="H76" s="94">
        <v>0</v>
      </c>
      <c r="I76" s="80">
        <f t="shared" si="13"/>
        <v>0</v>
      </c>
      <c r="J76" s="63">
        <f t="shared" si="17"/>
        <v>0</v>
      </c>
      <c r="K76" s="64" t="str">
        <f t="shared" si="14"/>
        <v>-</v>
      </c>
    </row>
    <row r="77" spans="1:11" ht="12.75">
      <c r="A77" s="61">
        <f t="shared" si="18"/>
        <v>70</v>
      </c>
      <c r="B77" s="61" t="s">
        <v>38</v>
      </c>
      <c r="C77" s="58">
        <f t="shared" si="15"/>
        <v>0</v>
      </c>
      <c r="D77" s="94">
        <v>0</v>
      </c>
      <c r="E77" s="95">
        <v>1</v>
      </c>
      <c r="F77" s="62" t="str">
        <f t="shared" si="16"/>
        <v>-</v>
      </c>
      <c r="G77" s="94">
        <v>0</v>
      </c>
      <c r="H77" s="94">
        <v>0</v>
      </c>
      <c r="I77" s="80">
        <f t="shared" si="13"/>
        <v>0</v>
      </c>
      <c r="J77" s="63">
        <f t="shared" si="17"/>
        <v>0</v>
      </c>
      <c r="K77" s="64" t="str">
        <f t="shared" si="14"/>
        <v>-</v>
      </c>
    </row>
    <row r="78" spans="1:11" ht="12.75">
      <c r="A78" s="61">
        <f t="shared" si="18"/>
        <v>71</v>
      </c>
      <c r="B78" s="61" t="s">
        <v>24</v>
      </c>
      <c r="C78" s="58">
        <f t="shared" si="15"/>
        <v>0</v>
      </c>
      <c r="D78" s="94">
        <v>0</v>
      </c>
      <c r="E78" s="95">
        <v>1</v>
      </c>
      <c r="F78" s="62" t="str">
        <f t="shared" si="16"/>
        <v>-</v>
      </c>
      <c r="G78" s="94">
        <v>0</v>
      </c>
      <c r="H78" s="94">
        <v>0</v>
      </c>
      <c r="I78" s="80">
        <f t="shared" si="13"/>
        <v>0</v>
      </c>
      <c r="J78" s="63">
        <f t="shared" si="17"/>
        <v>0</v>
      </c>
      <c r="K78" s="64" t="str">
        <f t="shared" si="14"/>
        <v>-</v>
      </c>
    </row>
    <row r="79" spans="1:11" ht="12.75">
      <c r="A79" s="61">
        <f t="shared" si="18"/>
        <v>72</v>
      </c>
      <c r="B79" s="61" t="s">
        <v>60</v>
      </c>
      <c r="C79" s="58">
        <f t="shared" si="15"/>
        <v>0</v>
      </c>
      <c r="D79" s="94">
        <v>0</v>
      </c>
      <c r="E79" s="95">
        <v>1</v>
      </c>
      <c r="F79" s="62" t="str">
        <f t="shared" si="16"/>
        <v>-</v>
      </c>
      <c r="G79" s="94">
        <v>0</v>
      </c>
      <c r="H79" s="94">
        <v>0</v>
      </c>
      <c r="I79" s="80">
        <f t="shared" si="13"/>
        <v>0</v>
      </c>
      <c r="J79" s="63">
        <f t="shared" si="17"/>
        <v>0</v>
      </c>
      <c r="K79" s="64" t="str">
        <f t="shared" si="14"/>
        <v>-</v>
      </c>
    </row>
    <row r="80" spans="1:11" ht="12.75">
      <c r="A80" s="61">
        <f t="shared" si="18"/>
        <v>73</v>
      </c>
      <c r="B80" s="61" t="s">
        <v>61</v>
      </c>
      <c r="C80" s="58">
        <f t="shared" si="15"/>
        <v>0</v>
      </c>
      <c r="D80" s="94">
        <v>0</v>
      </c>
      <c r="E80" s="95">
        <v>1</v>
      </c>
      <c r="F80" s="62" t="str">
        <f t="shared" si="16"/>
        <v>-</v>
      </c>
      <c r="G80" s="94">
        <v>0</v>
      </c>
      <c r="H80" s="94">
        <v>0</v>
      </c>
      <c r="I80" s="80">
        <f t="shared" si="13"/>
        <v>0</v>
      </c>
      <c r="J80" s="63">
        <f t="shared" si="17"/>
        <v>0</v>
      </c>
      <c r="K80" s="64" t="str">
        <f t="shared" si="14"/>
        <v>-</v>
      </c>
    </row>
    <row r="81" spans="1:11" ht="12.75">
      <c r="A81" s="61">
        <f t="shared" si="18"/>
        <v>74</v>
      </c>
      <c r="B81" s="61" t="s">
        <v>104</v>
      </c>
      <c r="C81" s="58">
        <f>D81*E81</f>
        <v>0</v>
      </c>
      <c r="D81" s="94">
        <v>0</v>
      </c>
      <c r="E81" s="95">
        <v>1</v>
      </c>
      <c r="F81" s="62" t="str">
        <f>IF(ConstCost&gt;0,C81/ConstCost,"-")</f>
        <v>-</v>
      </c>
      <c r="G81" s="94">
        <v>0</v>
      </c>
      <c r="H81" s="94">
        <v>0</v>
      </c>
      <c r="I81" s="80">
        <f>G81+H81</f>
        <v>0</v>
      </c>
      <c r="J81" s="63">
        <f>I81-C81</f>
        <v>0</v>
      </c>
      <c r="K81" s="64" t="str">
        <f>IF(C81&gt;0,I81/C81-1,"-")</f>
        <v>-</v>
      </c>
    </row>
    <row r="82" spans="1:11" ht="12.75">
      <c r="A82" s="61">
        <f t="shared" si="18"/>
        <v>75</v>
      </c>
      <c r="B82" s="61" t="s">
        <v>76</v>
      </c>
      <c r="C82" s="58">
        <f>D82*E82</f>
        <v>0</v>
      </c>
      <c r="D82" s="94">
        <v>0</v>
      </c>
      <c r="E82" s="95">
        <v>1</v>
      </c>
      <c r="F82" s="62" t="str">
        <f>IF(ConstCost&gt;0,C82/ConstCost,"-")</f>
        <v>-</v>
      </c>
      <c r="G82" s="94">
        <v>0</v>
      </c>
      <c r="H82" s="94">
        <v>0</v>
      </c>
      <c r="I82" s="80">
        <f t="shared" si="13"/>
        <v>0</v>
      </c>
      <c r="J82" s="63">
        <f t="shared" si="17"/>
        <v>0</v>
      </c>
      <c r="K82" s="64" t="str">
        <f t="shared" si="14"/>
        <v>-</v>
      </c>
    </row>
    <row r="83" spans="1:11" ht="12.75">
      <c r="A83" s="61">
        <f t="shared" si="18"/>
        <v>76</v>
      </c>
      <c r="B83" s="61" t="s">
        <v>64</v>
      </c>
      <c r="C83" s="58">
        <f t="shared" si="15"/>
        <v>0</v>
      </c>
      <c r="D83" s="94">
        <v>0</v>
      </c>
      <c r="E83" s="95">
        <v>1</v>
      </c>
      <c r="F83" s="62" t="str">
        <f t="shared" si="16"/>
        <v>-</v>
      </c>
      <c r="G83" s="94">
        <v>0</v>
      </c>
      <c r="H83" s="94">
        <v>0</v>
      </c>
      <c r="I83" s="80">
        <f t="shared" si="13"/>
        <v>0</v>
      </c>
      <c r="J83" s="63">
        <f t="shared" si="17"/>
        <v>0</v>
      </c>
      <c r="K83" s="64" t="str">
        <f t="shared" si="14"/>
        <v>-</v>
      </c>
    </row>
    <row r="84" spans="1:11" ht="12.75">
      <c r="A84" s="61">
        <f>A83+1</f>
        <v>77</v>
      </c>
      <c r="B84" s="61" t="s">
        <v>86</v>
      </c>
      <c r="C84" s="58">
        <f t="shared" si="15"/>
        <v>0</v>
      </c>
      <c r="D84" s="94">
        <v>0</v>
      </c>
      <c r="E84" s="95">
        <v>1</v>
      </c>
      <c r="F84" s="62" t="str">
        <f t="shared" si="16"/>
        <v>-</v>
      </c>
      <c r="G84" s="94">
        <v>0</v>
      </c>
      <c r="H84" s="94">
        <v>0</v>
      </c>
      <c r="I84" s="80">
        <f t="shared" si="13"/>
        <v>0</v>
      </c>
      <c r="J84" s="63">
        <f t="shared" si="17"/>
        <v>0</v>
      </c>
      <c r="K84" s="64" t="str">
        <f t="shared" si="14"/>
        <v>-</v>
      </c>
    </row>
    <row r="85" spans="1:11" ht="12.75">
      <c r="A85" s="61">
        <f>A84+1</f>
        <v>78</v>
      </c>
      <c r="B85" s="6" t="s">
        <v>110</v>
      </c>
      <c r="C85" s="58">
        <f t="shared" si="15"/>
        <v>0</v>
      </c>
      <c r="D85" s="94">
        <v>0</v>
      </c>
      <c r="E85" s="95">
        <v>1</v>
      </c>
      <c r="F85" s="62" t="str">
        <f t="shared" si="16"/>
        <v>-</v>
      </c>
      <c r="G85" s="94">
        <v>0</v>
      </c>
      <c r="H85" s="94">
        <v>0</v>
      </c>
      <c r="I85" s="80">
        <f t="shared" si="13"/>
        <v>0</v>
      </c>
      <c r="J85" s="63">
        <f t="shared" si="17"/>
        <v>0</v>
      </c>
      <c r="K85" s="64" t="str">
        <f t="shared" si="14"/>
        <v>-</v>
      </c>
    </row>
    <row r="86" spans="1:11" ht="12.75">
      <c r="A86" s="61">
        <f>A85+1</f>
        <v>79</v>
      </c>
      <c r="B86" s="6" t="s">
        <v>21</v>
      </c>
      <c r="C86" s="58">
        <f t="shared" si="15"/>
        <v>0</v>
      </c>
      <c r="D86" s="94">
        <v>0</v>
      </c>
      <c r="E86" s="95">
        <v>1</v>
      </c>
      <c r="F86" s="62" t="str">
        <f t="shared" si="16"/>
        <v>-</v>
      </c>
      <c r="G86" s="98">
        <v>0</v>
      </c>
      <c r="H86" s="98">
        <v>0</v>
      </c>
      <c r="I86" s="83">
        <f t="shared" si="13"/>
        <v>0</v>
      </c>
      <c r="J86" s="60">
        <f t="shared" si="17"/>
        <v>0</v>
      </c>
      <c r="K86" s="44" t="str">
        <f t="shared" si="14"/>
        <v>-</v>
      </c>
    </row>
    <row r="87" spans="1:11" s="21" customFormat="1" ht="12.75">
      <c r="A87" s="16">
        <f>A83+1</f>
        <v>77</v>
      </c>
      <c r="B87" s="17" t="s">
        <v>13</v>
      </c>
      <c r="C87" s="36">
        <f>SUM(C73:C86)</f>
        <v>0</v>
      </c>
      <c r="D87" s="19"/>
      <c r="E87" s="18"/>
      <c r="F87" s="20">
        <f>SUM(F73:F83)</f>
        <v>0</v>
      </c>
      <c r="G87" s="38">
        <f>SUM(G73:G86)</f>
        <v>0</v>
      </c>
      <c r="H87" s="19">
        <f>SUM(H73:H86)</f>
        <v>0</v>
      </c>
      <c r="I87" s="84">
        <f t="shared" si="13"/>
        <v>0</v>
      </c>
      <c r="J87" s="53">
        <f t="shared" si="17"/>
        <v>0</v>
      </c>
      <c r="K87" s="42" t="str">
        <f t="shared" si="14"/>
        <v>-</v>
      </c>
    </row>
    <row r="88" spans="3:11" ht="12.75">
      <c r="C88" s="69"/>
      <c r="D88" s="27"/>
      <c r="F88" s="67"/>
      <c r="G88" s="27"/>
      <c r="H88" s="27"/>
      <c r="I88" s="83"/>
      <c r="K88" s="44"/>
    </row>
    <row r="89" spans="1:11" s="21" customFormat="1" ht="12.75">
      <c r="A89" s="16">
        <f>A87+1</f>
        <v>78</v>
      </c>
      <c r="B89" s="17" t="s">
        <v>15</v>
      </c>
      <c r="C89" s="36">
        <f>SticksAndBricks+Site</f>
        <v>0</v>
      </c>
      <c r="D89" s="19"/>
      <c r="E89" s="18"/>
      <c r="F89" s="20">
        <f>F71+F87</f>
        <v>0</v>
      </c>
      <c r="G89" s="38">
        <f>G87+G71</f>
        <v>0</v>
      </c>
      <c r="H89" s="19">
        <f>H87+H71</f>
        <v>0</v>
      </c>
      <c r="I89" s="84">
        <f t="shared" si="13"/>
        <v>0</v>
      </c>
      <c r="J89" s="53">
        <f>I89-C89</f>
        <v>0</v>
      </c>
      <c r="K89" s="42" t="str">
        <f t="shared" si="14"/>
        <v>-</v>
      </c>
    </row>
    <row r="90" spans="3:11" ht="12.75">
      <c r="C90" s="69"/>
      <c r="D90" s="27"/>
      <c r="F90" s="67"/>
      <c r="G90" s="27"/>
      <c r="H90" s="27"/>
      <c r="I90" s="83"/>
      <c r="K90" s="44"/>
    </row>
    <row r="91" spans="1:11" s="21" customFormat="1" ht="12.75">
      <c r="A91" s="16">
        <f>A89+1</f>
        <v>79</v>
      </c>
      <c r="B91" s="17" t="s">
        <v>102</v>
      </c>
      <c r="C91" s="36">
        <f>HardCosts*D91</f>
        <v>0</v>
      </c>
      <c r="D91" s="102">
        <v>0</v>
      </c>
      <c r="E91" s="18"/>
      <c r="F91" s="20"/>
      <c r="G91" s="54">
        <v>0</v>
      </c>
      <c r="H91" s="55">
        <v>0</v>
      </c>
      <c r="I91" s="84">
        <f>G91+H91</f>
        <v>0</v>
      </c>
      <c r="J91" s="53">
        <f>I91-C91</f>
        <v>0</v>
      </c>
      <c r="K91" s="42" t="str">
        <f>IF(C91&gt;0,I91/C91-1,"-")</f>
        <v>-</v>
      </c>
    </row>
    <row r="92" spans="3:11" ht="12.75">
      <c r="C92" s="69"/>
      <c r="D92" s="27"/>
      <c r="F92" s="67"/>
      <c r="G92" s="27"/>
      <c r="H92" s="27"/>
      <c r="I92" s="83"/>
      <c r="K92" s="44"/>
    </row>
    <row r="93" spans="1:11" ht="12.75">
      <c r="A93" s="24">
        <f>A91+1</f>
        <v>80</v>
      </c>
      <c r="B93" s="24" t="s">
        <v>39</v>
      </c>
      <c r="C93" s="68">
        <f aca="true" t="shared" si="19" ref="C93:C101">D93*E93</f>
        <v>0</v>
      </c>
      <c r="D93" s="92">
        <v>0</v>
      </c>
      <c r="E93" s="93">
        <v>1</v>
      </c>
      <c r="F93" s="59" t="str">
        <f aca="true" t="shared" si="20" ref="F93:F101">IF(ConstCost&gt;0,C93/ConstCost,"-")</f>
        <v>-</v>
      </c>
      <c r="G93" s="98">
        <v>0</v>
      </c>
      <c r="H93" s="98">
        <v>0</v>
      </c>
      <c r="I93" s="83">
        <f t="shared" si="13"/>
        <v>0</v>
      </c>
      <c r="J93" s="60">
        <f aca="true" t="shared" si="21" ref="J93:J102">I93-C93</f>
        <v>0</v>
      </c>
      <c r="K93" s="44" t="str">
        <f t="shared" si="14"/>
        <v>-</v>
      </c>
    </row>
    <row r="94" spans="1:11" ht="12.75">
      <c r="A94" s="61">
        <f aca="true" t="shared" si="22" ref="A94:A101">A93+1</f>
        <v>81</v>
      </c>
      <c r="B94" s="24" t="s">
        <v>40</v>
      </c>
      <c r="C94" s="58">
        <f t="shared" si="19"/>
        <v>0</v>
      </c>
      <c r="D94" s="94">
        <v>0</v>
      </c>
      <c r="E94" s="95">
        <v>1</v>
      </c>
      <c r="F94" s="62" t="str">
        <f t="shared" si="20"/>
        <v>-</v>
      </c>
      <c r="G94" s="94">
        <v>0</v>
      </c>
      <c r="H94" s="94">
        <v>0</v>
      </c>
      <c r="I94" s="80">
        <f t="shared" si="13"/>
        <v>0</v>
      </c>
      <c r="J94" s="63">
        <f t="shared" si="21"/>
        <v>0</v>
      </c>
      <c r="K94" s="64" t="str">
        <f t="shared" si="14"/>
        <v>-</v>
      </c>
    </row>
    <row r="95" spans="1:11" ht="12.75">
      <c r="A95" s="61">
        <f t="shared" si="22"/>
        <v>82</v>
      </c>
      <c r="B95" s="24" t="s">
        <v>41</v>
      </c>
      <c r="C95" s="58">
        <f t="shared" si="19"/>
        <v>0</v>
      </c>
      <c r="D95" s="94">
        <v>0</v>
      </c>
      <c r="E95" s="95">
        <v>1</v>
      </c>
      <c r="F95" s="62" t="str">
        <f t="shared" si="20"/>
        <v>-</v>
      </c>
      <c r="G95" s="94">
        <v>0</v>
      </c>
      <c r="H95" s="94">
        <v>0</v>
      </c>
      <c r="I95" s="80">
        <f t="shared" si="13"/>
        <v>0</v>
      </c>
      <c r="J95" s="63">
        <f t="shared" si="21"/>
        <v>0</v>
      </c>
      <c r="K95" s="64" t="str">
        <f t="shared" si="14"/>
        <v>-</v>
      </c>
    </row>
    <row r="96" spans="1:11" ht="12.75">
      <c r="A96" s="61">
        <f t="shared" si="22"/>
        <v>83</v>
      </c>
      <c r="B96" s="24" t="s">
        <v>42</v>
      </c>
      <c r="C96" s="58">
        <f t="shared" si="19"/>
        <v>0</v>
      </c>
      <c r="D96" s="94">
        <v>0</v>
      </c>
      <c r="E96" s="95">
        <v>1</v>
      </c>
      <c r="F96" s="62" t="str">
        <f t="shared" si="20"/>
        <v>-</v>
      </c>
      <c r="G96" s="94">
        <v>0</v>
      </c>
      <c r="H96" s="94">
        <v>0</v>
      </c>
      <c r="I96" s="80">
        <f t="shared" si="13"/>
        <v>0</v>
      </c>
      <c r="J96" s="63">
        <f t="shared" si="21"/>
        <v>0</v>
      </c>
      <c r="K96" s="64" t="str">
        <f t="shared" si="14"/>
        <v>-</v>
      </c>
    </row>
    <row r="97" spans="1:11" ht="12.75">
      <c r="A97" s="61">
        <f t="shared" si="22"/>
        <v>84</v>
      </c>
      <c r="B97" s="24" t="s">
        <v>43</v>
      </c>
      <c r="C97" s="58">
        <f t="shared" si="19"/>
        <v>0</v>
      </c>
      <c r="D97" s="94">
        <v>0</v>
      </c>
      <c r="E97" s="95">
        <v>1</v>
      </c>
      <c r="F97" s="62" t="str">
        <f t="shared" si="20"/>
        <v>-</v>
      </c>
      <c r="G97" s="94">
        <v>0</v>
      </c>
      <c r="H97" s="94">
        <v>0</v>
      </c>
      <c r="I97" s="80">
        <f t="shared" si="13"/>
        <v>0</v>
      </c>
      <c r="J97" s="63">
        <f t="shared" si="21"/>
        <v>0</v>
      </c>
      <c r="K97" s="64" t="str">
        <f t="shared" si="14"/>
        <v>-</v>
      </c>
    </row>
    <row r="98" spans="1:11" ht="12.75">
      <c r="A98" s="61">
        <f t="shared" si="22"/>
        <v>85</v>
      </c>
      <c r="B98" s="61" t="s">
        <v>44</v>
      </c>
      <c r="C98" s="58">
        <f t="shared" si="19"/>
        <v>0</v>
      </c>
      <c r="D98" s="94">
        <v>0</v>
      </c>
      <c r="E98" s="95">
        <v>1</v>
      </c>
      <c r="F98" s="62" t="str">
        <f t="shared" si="20"/>
        <v>-</v>
      </c>
      <c r="G98" s="94">
        <v>0</v>
      </c>
      <c r="H98" s="94">
        <v>0</v>
      </c>
      <c r="I98" s="80">
        <f t="shared" si="13"/>
        <v>0</v>
      </c>
      <c r="J98" s="63">
        <f t="shared" si="21"/>
        <v>0</v>
      </c>
      <c r="K98" s="64" t="str">
        <f t="shared" si="14"/>
        <v>-</v>
      </c>
    </row>
    <row r="99" spans="1:11" ht="12.75">
      <c r="A99" s="61">
        <f t="shared" si="22"/>
        <v>86</v>
      </c>
      <c r="B99" s="61" t="s">
        <v>100</v>
      </c>
      <c r="C99" s="58">
        <f t="shared" si="19"/>
        <v>0</v>
      </c>
      <c r="D99" s="94">
        <v>0</v>
      </c>
      <c r="E99" s="95">
        <v>1</v>
      </c>
      <c r="F99" s="62" t="str">
        <f t="shared" si="20"/>
        <v>-</v>
      </c>
      <c r="G99" s="94">
        <v>0</v>
      </c>
      <c r="H99" s="94">
        <v>0</v>
      </c>
      <c r="I99" s="80">
        <f t="shared" si="13"/>
        <v>0</v>
      </c>
      <c r="J99" s="63">
        <f>I99-C99</f>
        <v>0</v>
      </c>
      <c r="K99" s="64" t="str">
        <f t="shared" si="14"/>
        <v>-</v>
      </c>
    </row>
    <row r="100" spans="1:11" ht="12.75">
      <c r="A100" s="61">
        <f t="shared" si="22"/>
        <v>87</v>
      </c>
      <c r="B100" s="31" t="s">
        <v>21</v>
      </c>
      <c r="C100" s="58">
        <f t="shared" si="19"/>
        <v>0</v>
      </c>
      <c r="D100" s="94">
        <v>0</v>
      </c>
      <c r="E100" s="95">
        <v>1</v>
      </c>
      <c r="F100" s="62" t="str">
        <f t="shared" si="20"/>
        <v>-</v>
      </c>
      <c r="G100" s="94">
        <v>0</v>
      </c>
      <c r="H100" s="94">
        <v>0</v>
      </c>
      <c r="I100" s="80">
        <f t="shared" si="13"/>
        <v>0</v>
      </c>
      <c r="J100" s="63">
        <f t="shared" si="21"/>
        <v>0</v>
      </c>
      <c r="K100" s="64" t="str">
        <f t="shared" si="14"/>
        <v>-</v>
      </c>
    </row>
    <row r="101" spans="1:11" ht="12.75">
      <c r="A101" s="61">
        <f t="shared" si="22"/>
        <v>88</v>
      </c>
      <c r="B101" s="8" t="s">
        <v>21</v>
      </c>
      <c r="C101" s="70">
        <f t="shared" si="19"/>
        <v>0</v>
      </c>
      <c r="D101" s="96">
        <v>0</v>
      </c>
      <c r="E101" s="97">
        <v>1</v>
      </c>
      <c r="F101" s="71" t="str">
        <f t="shared" si="20"/>
        <v>-</v>
      </c>
      <c r="G101" s="98">
        <v>0</v>
      </c>
      <c r="H101" s="98">
        <v>0</v>
      </c>
      <c r="I101" s="83">
        <f t="shared" si="13"/>
        <v>0</v>
      </c>
      <c r="J101" s="60">
        <f t="shared" si="21"/>
        <v>0</v>
      </c>
      <c r="K101" s="44" t="str">
        <f t="shared" si="14"/>
        <v>-</v>
      </c>
    </row>
    <row r="102" spans="1:11" s="21" customFormat="1" ht="12.75">
      <c r="A102" s="16">
        <f>A101+1</f>
        <v>89</v>
      </c>
      <c r="B102" s="17" t="s">
        <v>32</v>
      </c>
      <c r="C102" s="36">
        <f>SUM(C93:C101)</f>
        <v>0</v>
      </c>
      <c r="D102" s="19"/>
      <c r="E102" s="18"/>
      <c r="F102" s="20">
        <f>SUM(F93:F101)</f>
        <v>0</v>
      </c>
      <c r="G102" s="38">
        <f>SUM(G93:G101)</f>
        <v>0</v>
      </c>
      <c r="H102" s="19">
        <f>SUM(H93:H101)</f>
        <v>0</v>
      </c>
      <c r="I102" s="84">
        <f t="shared" si="13"/>
        <v>0</v>
      </c>
      <c r="J102" s="53">
        <f t="shared" si="21"/>
        <v>0</v>
      </c>
      <c r="K102" s="42" t="str">
        <f t="shared" si="14"/>
        <v>-</v>
      </c>
    </row>
    <row r="103" spans="3:11" ht="12.75">
      <c r="C103" s="69"/>
      <c r="F103" s="72"/>
      <c r="G103" s="27"/>
      <c r="H103" s="27"/>
      <c r="I103" s="83"/>
      <c r="K103" s="44"/>
    </row>
    <row r="104" spans="1:11" s="21" customFormat="1" ht="12.75">
      <c r="A104" s="16">
        <f>A102+1</f>
        <v>90</v>
      </c>
      <c r="B104" s="17" t="s">
        <v>97</v>
      </c>
      <c r="C104" s="36">
        <f>SticksAndBricks+Site+SoftCosts+C91</f>
        <v>0</v>
      </c>
      <c r="D104" s="19"/>
      <c r="E104" s="18"/>
      <c r="F104" s="22">
        <f>F102+F87+F71</f>
        <v>0</v>
      </c>
      <c r="G104" s="38">
        <f>G102+G87+G71+G91</f>
        <v>0</v>
      </c>
      <c r="H104" s="79">
        <f>H102+H87+H71+H91</f>
        <v>0</v>
      </c>
      <c r="I104" s="84">
        <f t="shared" si="13"/>
        <v>0</v>
      </c>
      <c r="J104" s="53">
        <f>I104-C104</f>
        <v>0</v>
      </c>
      <c r="K104" s="42" t="str">
        <f t="shared" si="14"/>
        <v>-</v>
      </c>
    </row>
    <row r="105" spans="3:11" s="21" customFormat="1" ht="12.75">
      <c r="C105" s="34"/>
      <c r="E105" s="3"/>
      <c r="F105" s="23"/>
      <c r="G105" s="4"/>
      <c r="H105" s="4"/>
      <c r="I105" s="85"/>
      <c r="K105" s="43"/>
    </row>
    <row r="106" spans="1:11" ht="12.75">
      <c r="A106" s="24">
        <f>A104+1</f>
        <v>91</v>
      </c>
      <c r="B106" s="24" t="s">
        <v>16</v>
      </c>
      <c r="C106" s="68">
        <f>D106*E106</f>
        <v>0</v>
      </c>
      <c r="D106" s="99">
        <v>0</v>
      </c>
      <c r="E106" s="93">
        <v>1</v>
      </c>
      <c r="F106" s="25"/>
      <c r="G106" s="98">
        <v>0</v>
      </c>
      <c r="H106" s="98">
        <v>0</v>
      </c>
      <c r="I106" s="83">
        <f t="shared" si="13"/>
        <v>0</v>
      </c>
      <c r="J106" s="60">
        <f aca="true" t="shared" si="23" ref="J106:J121">I106-C106</f>
        <v>0</v>
      </c>
      <c r="K106" s="44" t="str">
        <f t="shared" si="14"/>
        <v>-</v>
      </c>
    </row>
    <row r="107" spans="1:11" ht="12.75">
      <c r="A107" s="61">
        <f>A106+1</f>
        <v>92</v>
      </c>
      <c r="B107" s="61" t="s">
        <v>28</v>
      </c>
      <c r="C107" s="68">
        <f aca="true" t="shared" si="24" ref="C107:C120">D107*E107</f>
        <v>0</v>
      </c>
      <c r="D107" s="94">
        <v>0</v>
      </c>
      <c r="E107" s="95">
        <v>1</v>
      </c>
      <c r="F107" s="73"/>
      <c r="G107" s="94">
        <v>0</v>
      </c>
      <c r="H107" s="94">
        <v>0</v>
      </c>
      <c r="I107" s="80">
        <f t="shared" si="13"/>
        <v>0</v>
      </c>
      <c r="J107" s="63">
        <f t="shared" si="23"/>
        <v>0</v>
      </c>
      <c r="K107" s="64" t="str">
        <f t="shared" si="14"/>
        <v>-</v>
      </c>
    </row>
    <row r="108" spans="1:11" ht="12.75">
      <c r="A108" s="61">
        <f aca="true" t="shared" si="25" ref="A108:A121">A107+1</f>
        <v>93</v>
      </c>
      <c r="B108" s="61" t="s">
        <v>27</v>
      </c>
      <c r="C108" s="68">
        <f t="shared" si="24"/>
        <v>0</v>
      </c>
      <c r="D108" s="94">
        <v>0</v>
      </c>
      <c r="E108" s="95">
        <v>1</v>
      </c>
      <c r="F108" s="73"/>
      <c r="G108" s="94">
        <v>0</v>
      </c>
      <c r="H108" s="94">
        <v>0</v>
      </c>
      <c r="I108" s="80">
        <f t="shared" si="13"/>
        <v>0</v>
      </c>
      <c r="J108" s="63">
        <f t="shared" si="23"/>
        <v>0</v>
      </c>
      <c r="K108" s="64" t="str">
        <f t="shared" si="14"/>
        <v>-</v>
      </c>
    </row>
    <row r="109" spans="1:11" ht="12.75">
      <c r="A109" s="61">
        <f t="shared" si="25"/>
        <v>94</v>
      </c>
      <c r="B109" s="61" t="s">
        <v>88</v>
      </c>
      <c r="C109" s="68">
        <f t="shared" si="24"/>
        <v>0</v>
      </c>
      <c r="D109" s="94">
        <v>0</v>
      </c>
      <c r="E109" s="95">
        <v>1</v>
      </c>
      <c r="F109" s="61"/>
      <c r="G109" s="94">
        <v>0</v>
      </c>
      <c r="H109" s="94">
        <v>0</v>
      </c>
      <c r="I109" s="80">
        <f t="shared" si="13"/>
        <v>0</v>
      </c>
      <c r="J109" s="63">
        <f t="shared" si="23"/>
        <v>0</v>
      </c>
      <c r="K109" s="64" t="str">
        <f t="shared" si="14"/>
        <v>-</v>
      </c>
    </row>
    <row r="110" spans="1:11" ht="12.75">
      <c r="A110" s="61">
        <f t="shared" si="25"/>
        <v>95</v>
      </c>
      <c r="B110" s="61" t="s">
        <v>84</v>
      </c>
      <c r="C110" s="68">
        <f t="shared" si="24"/>
        <v>0</v>
      </c>
      <c r="D110" s="100">
        <v>0</v>
      </c>
      <c r="E110" s="95">
        <v>1</v>
      </c>
      <c r="F110" s="73"/>
      <c r="G110" s="94">
        <v>0</v>
      </c>
      <c r="H110" s="94">
        <v>0</v>
      </c>
      <c r="I110" s="80">
        <f t="shared" si="13"/>
        <v>0</v>
      </c>
      <c r="J110" s="63">
        <f t="shared" si="23"/>
        <v>0</v>
      </c>
      <c r="K110" s="64" t="str">
        <f t="shared" si="14"/>
        <v>-</v>
      </c>
    </row>
    <row r="111" spans="1:11" ht="12.75">
      <c r="A111" s="61">
        <f t="shared" si="25"/>
        <v>96</v>
      </c>
      <c r="B111" s="61" t="s">
        <v>29</v>
      </c>
      <c r="C111" s="68">
        <f t="shared" si="24"/>
        <v>0</v>
      </c>
      <c r="D111" s="100">
        <v>0</v>
      </c>
      <c r="E111" s="95">
        <v>1</v>
      </c>
      <c r="F111" s="73"/>
      <c r="G111" s="94">
        <v>0</v>
      </c>
      <c r="H111" s="94">
        <v>0</v>
      </c>
      <c r="I111" s="80">
        <f t="shared" si="13"/>
        <v>0</v>
      </c>
      <c r="J111" s="63">
        <f t="shared" si="23"/>
        <v>0</v>
      </c>
      <c r="K111" s="64" t="str">
        <f t="shared" si="14"/>
        <v>-</v>
      </c>
    </row>
    <row r="112" spans="1:11" ht="12.75">
      <c r="A112" s="61">
        <f t="shared" si="25"/>
        <v>97</v>
      </c>
      <c r="B112" s="61" t="s">
        <v>31</v>
      </c>
      <c r="C112" s="68">
        <f t="shared" si="24"/>
        <v>0</v>
      </c>
      <c r="D112" s="94">
        <v>0</v>
      </c>
      <c r="E112" s="95">
        <v>1</v>
      </c>
      <c r="F112" s="73"/>
      <c r="G112" s="94">
        <v>0</v>
      </c>
      <c r="H112" s="94">
        <v>0</v>
      </c>
      <c r="I112" s="80">
        <f t="shared" si="13"/>
        <v>0</v>
      </c>
      <c r="J112" s="63">
        <f t="shared" si="23"/>
        <v>0</v>
      </c>
      <c r="K112" s="64" t="str">
        <f t="shared" si="14"/>
        <v>-</v>
      </c>
    </row>
    <row r="113" spans="1:11" ht="12.75">
      <c r="A113" s="61">
        <f t="shared" si="25"/>
        <v>98</v>
      </c>
      <c r="B113" s="61" t="s">
        <v>109</v>
      </c>
      <c r="C113" s="68">
        <f t="shared" si="24"/>
        <v>0</v>
      </c>
      <c r="D113" s="94">
        <v>0</v>
      </c>
      <c r="E113" s="95">
        <v>1</v>
      </c>
      <c r="F113" s="73"/>
      <c r="G113" s="94">
        <v>0</v>
      </c>
      <c r="H113" s="94">
        <v>0</v>
      </c>
      <c r="I113" s="80">
        <f>G113+H113</f>
        <v>0</v>
      </c>
      <c r="J113" s="63">
        <f>I113-C113</f>
        <v>0</v>
      </c>
      <c r="K113" s="64" t="str">
        <f>IF(C113&gt;0,I113/C113-1,"-")</f>
        <v>-</v>
      </c>
    </row>
    <row r="114" spans="1:11" ht="12.75">
      <c r="A114" s="61">
        <f t="shared" si="25"/>
        <v>99</v>
      </c>
      <c r="B114" s="61" t="s">
        <v>69</v>
      </c>
      <c r="C114" s="68">
        <f t="shared" si="24"/>
        <v>0</v>
      </c>
      <c r="D114" s="94">
        <v>0</v>
      </c>
      <c r="E114" s="95">
        <v>1</v>
      </c>
      <c r="F114" s="73"/>
      <c r="G114" s="94">
        <v>0</v>
      </c>
      <c r="H114" s="94">
        <v>0</v>
      </c>
      <c r="I114" s="80">
        <f t="shared" si="13"/>
        <v>0</v>
      </c>
      <c r="J114" s="63">
        <f t="shared" si="23"/>
        <v>0</v>
      </c>
      <c r="K114" s="64" t="str">
        <f t="shared" si="14"/>
        <v>-</v>
      </c>
    </row>
    <row r="115" spans="1:11" ht="12.75">
      <c r="A115" s="61">
        <f t="shared" si="25"/>
        <v>100</v>
      </c>
      <c r="B115" s="61" t="s">
        <v>70</v>
      </c>
      <c r="C115" s="68">
        <f t="shared" si="24"/>
        <v>0</v>
      </c>
      <c r="D115" s="94">
        <v>0</v>
      </c>
      <c r="E115" s="95">
        <v>1</v>
      </c>
      <c r="F115" s="73"/>
      <c r="G115" s="94">
        <v>0</v>
      </c>
      <c r="H115" s="94">
        <v>0</v>
      </c>
      <c r="I115" s="80">
        <f t="shared" si="13"/>
        <v>0</v>
      </c>
      <c r="J115" s="63">
        <f t="shared" si="23"/>
        <v>0</v>
      </c>
      <c r="K115" s="64" t="str">
        <f t="shared" si="14"/>
        <v>-</v>
      </c>
    </row>
    <row r="116" spans="1:11" ht="12.75">
      <c r="A116" s="61">
        <f t="shared" si="25"/>
        <v>101</v>
      </c>
      <c r="B116" s="61" t="s">
        <v>71</v>
      </c>
      <c r="C116" s="68">
        <f t="shared" si="24"/>
        <v>0</v>
      </c>
      <c r="D116" s="94">
        <v>0</v>
      </c>
      <c r="E116" s="95">
        <v>1</v>
      </c>
      <c r="F116" s="73"/>
      <c r="G116" s="94">
        <v>0</v>
      </c>
      <c r="H116" s="94">
        <v>0</v>
      </c>
      <c r="I116" s="80">
        <f t="shared" si="13"/>
        <v>0</v>
      </c>
      <c r="J116" s="63">
        <f t="shared" si="23"/>
        <v>0</v>
      </c>
      <c r="K116" s="64" t="str">
        <f t="shared" si="14"/>
        <v>-</v>
      </c>
    </row>
    <row r="117" spans="1:11" ht="12.75">
      <c r="A117" s="61">
        <f t="shared" si="25"/>
        <v>102</v>
      </c>
      <c r="B117" s="61" t="s">
        <v>72</v>
      </c>
      <c r="C117" s="68">
        <f t="shared" si="24"/>
        <v>0</v>
      </c>
      <c r="D117" s="94">
        <v>0</v>
      </c>
      <c r="E117" s="95">
        <v>1</v>
      </c>
      <c r="F117" s="73"/>
      <c r="G117" s="94">
        <v>0</v>
      </c>
      <c r="H117" s="94">
        <v>0</v>
      </c>
      <c r="I117" s="80">
        <f t="shared" si="13"/>
        <v>0</v>
      </c>
      <c r="J117" s="63">
        <f t="shared" si="23"/>
        <v>0</v>
      </c>
      <c r="K117" s="64" t="str">
        <f t="shared" si="14"/>
        <v>-</v>
      </c>
    </row>
    <row r="118" spans="1:11" ht="12.75">
      <c r="A118" s="61">
        <f t="shared" si="25"/>
        <v>103</v>
      </c>
      <c r="B118" s="61" t="s">
        <v>77</v>
      </c>
      <c r="C118" s="68">
        <f t="shared" si="24"/>
        <v>0</v>
      </c>
      <c r="D118" s="100">
        <v>0</v>
      </c>
      <c r="E118" s="95">
        <v>1</v>
      </c>
      <c r="F118" s="73"/>
      <c r="G118" s="94">
        <f>C118</f>
        <v>0</v>
      </c>
      <c r="H118" s="94">
        <v>0</v>
      </c>
      <c r="I118" s="80">
        <f t="shared" si="13"/>
        <v>0</v>
      </c>
      <c r="J118" s="63">
        <f t="shared" si="23"/>
        <v>0</v>
      </c>
      <c r="K118" s="64" t="str">
        <f t="shared" si="14"/>
        <v>-</v>
      </c>
    </row>
    <row r="119" spans="1:11" ht="12.75">
      <c r="A119" s="61">
        <f t="shared" si="25"/>
        <v>104</v>
      </c>
      <c r="B119" s="61" t="s">
        <v>30</v>
      </c>
      <c r="C119" s="68">
        <f t="shared" si="24"/>
        <v>0</v>
      </c>
      <c r="D119" s="100">
        <v>0</v>
      </c>
      <c r="E119" s="95">
        <v>1</v>
      </c>
      <c r="F119" s="73"/>
      <c r="G119" s="94">
        <f>C119</f>
        <v>0</v>
      </c>
      <c r="H119" s="94">
        <v>0</v>
      </c>
      <c r="I119" s="80">
        <f t="shared" si="13"/>
        <v>0</v>
      </c>
      <c r="J119" s="63">
        <f t="shared" si="23"/>
        <v>0</v>
      </c>
      <c r="K119" s="64" t="str">
        <f t="shared" si="14"/>
        <v>-</v>
      </c>
    </row>
    <row r="120" spans="1:11" ht="12.75">
      <c r="A120" s="61">
        <f t="shared" si="25"/>
        <v>105</v>
      </c>
      <c r="B120" s="61" t="s">
        <v>101</v>
      </c>
      <c r="C120" s="68">
        <f t="shared" si="24"/>
        <v>0</v>
      </c>
      <c r="D120" s="100">
        <v>0</v>
      </c>
      <c r="E120" s="95">
        <v>1</v>
      </c>
      <c r="F120" s="73"/>
      <c r="G120" s="94">
        <v>0</v>
      </c>
      <c r="H120" s="94">
        <v>0</v>
      </c>
      <c r="I120" s="80">
        <f t="shared" si="13"/>
        <v>0</v>
      </c>
      <c r="J120" s="63">
        <f t="shared" si="23"/>
        <v>0</v>
      </c>
      <c r="K120" s="64" t="str">
        <f t="shared" si="14"/>
        <v>-</v>
      </c>
    </row>
    <row r="121" spans="1:11" s="21" customFormat="1" ht="12.75">
      <c r="A121" s="16">
        <f t="shared" si="25"/>
        <v>106</v>
      </c>
      <c r="B121" s="17" t="s">
        <v>98</v>
      </c>
      <c r="C121" s="36">
        <f>SUM(C106:C120)</f>
        <v>0</v>
      </c>
      <c r="D121" s="17"/>
      <c r="E121" s="18"/>
      <c r="F121" s="22"/>
      <c r="G121" s="38">
        <f>SUM(G106:G120)</f>
        <v>0</v>
      </c>
      <c r="H121" s="19">
        <f>SUM(H106:H120)</f>
        <v>0</v>
      </c>
      <c r="I121" s="84">
        <f t="shared" si="13"/>
        <v>0</v>
      </c>
      <c r="J121" s="53">
        <f t="shared" si="23"/>
        <v>0</v>
      </c>
      <c r="K121" s="42" t="str">
        <f t="shared" si="14"/>
        <v>-</v>
      </c>
    </row>
    <row r="122" spans="1:11" s="21" customFormat="1" ht="12.75">
      <c r="A122" s="5"/>
      <c r="B122" s="5"/>
      <c r="C122" s="34"/>
      <c r="D122" s="5"/>
      <c r="E122" s="39"/>
      <c r="F122" s="50"/>
      <c r="G122" s="51"/>
      <c r="H122" s="51"/>
      <c r="I122" s="85"/>
      <c r="J122" s="74"/>
      <c r="K122" s="52"/>
    </row>
    <row r="123" spans="1:11" s="21" customFormat="1" ht="12.75">
      <c r="A123" s="16">
        <f>A121+1</f>
        <v>107</v>
      </c>
      <c r="B123" s="17" t="s">
        <v>111</v>
      </c>
      <c r="C123" s="36">
        <f>D123*ConstCost</f>
        <v>0</v>
      </c>
      <c r="D123" s="101">
        <v>0.12</v>
      </c>
      <c r="E123" s="18"/>
      <c r="F123" s="22"/>
      <c r="G123" s="38">
        <f>ContingincyEst</f>
        <v>0</v>
      </c>
      <c r="H123" s="79">
        <f>IF((H121+H104)&lt;G123,-G123+H121+H104,0)</f>
        <v>0</v>
      </c>
      <c r="I123" s="84">
        <f t="shared" si="13"/>
        <v>0</v>
      </c>
      <c r="J123" s="53">
        <f>I123-C123</f>
        <v>0</v>
      </c>
      <c r="K123" s="42" t="str">
        <f t="shared" si="14"/>
        <v>-</v>
      </c>
    </row>
    <row r="124" spans="3:11" ht="13.5" thickBot="1">
      <c r="C124" s="69"/>
      <c r="D124" s="27"/>
      <c r="F124" s="25"/>
      <c r="G124" s="27"/>
      <c r="H124" s="27"/>
      <c r="I124" s="83"/>
      <c r="K124" s="44"/>
    </row>
    <row r="125" spans="1:11" s="21" customFormat="1" ht="13.5" thickBot="1">
      <c r="A125" s="28">
        <f>A123+1</f>
        <v>108</v>
      </c>
      <c r="B125" s="29" t="s">
        <v>99</v>
      </c>
      <c r="C125" s="37">
        <f>ConstCost+PropertyDevelopment+ContingincyEst</f>
        <v>0</v>
      </c>
      <c r="D125" s="32"/>
      <c r="E125" s="33"/>
      <c r="F125" s="5"/>
      <c r="G125" s="45">
        <f>G121+G104+G123</f>
        <v>0</v>
      </c>
      <c r="H125" s="49">
        <f>IF(H123&lt;0,H123,H104+H121-G123)</f>
        <v>0</v>
      </c>
      <c r="I125" s="46">
        <f t="shared" si="13"/>
        <v>0</v>
      </c>
      <c r="J125" s="48">
        <f>I125-C125</f>
        <v>0</v>
      </c>
      <c r="K125" s="47" t="str">
        <f t="shared" si="14"/>
        <v>-</v>
      </c>
    </row>
  </sheetData>
  <sheetProtection password="D5CF" sheet="1" objects="1" scenarios="1"/>
  <printOptions/>
  <pageMargins left="0.75" right="0.75" top="1" bottom="1" header="0.5" footer="0.5"/>
  <pageSetup horizontalDpi="600" verticalDpi="600" orientation="landscape" scale="74" r:id="rId3"/>
  <headerFooter alignWithMargins="0">
    <oddFooter>&amp;CPage &amp;P of &amp;N</oddFooter>
  </headerFooter>
  <rowBreaks count="3" manualBreakCount="3">
    <brk id="41" max="10" man="1"/>
    <brk id="71" max="10" man="1"/>
    <brk id="9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Residential Construction Pro Forma</dc:title>
  <dc:subject/>
  <dc:creator>reNew Design Studio</dc:creator>
  <cp:keywords/>
  <dc:description/>
  <cp:lastModifiedBy>steve</cp:lastModifiedBy>
  <cp:lastPrinted>2012-05-18T15:50:38Z</cp:lastPrinted>
  <dcterms:created xsi:type="dcterms:W3CDTF">2002-02-04T23:49:36Z</dcterms:created>
  <dcterms:modified xsi:type="dcterms:W3CDTF">2012-07-10T04:51:51Z</dcterms:modified>
  <cp:category/>
  <cp:version/>
  <cp:contentType/>
  <cp:contentStatus/>
</cp:coreProperties>
</file>